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ate1904="1"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Nils\Dropbox\Bio-Protocol\Unmixing sheets\"/>
    </mc:Choice>
  </mc:AlternateContent>
  <bookViews>
    <workbookView xWindow="915" yWindow="3495" windowWidth="25320" windowHeight="15870" tabRatio="702"/>
  </bookViews>
  <sheets>
    <sheet name="0 Instructions" sheetId="12" r:id="rId1"/>
    <sheet name="1 Raw data" sheetId="6" r:id="rId2"/>
    <sheet name="2 Minus PBS" sheetId="11" r:id="rId3"/>
    <sheet name="3 Data" sheetId="1" r:id="rId4"/>
    <sheet name="4 Results" sheetId="5" r:id="rId5"/>
    <sheet name="5 Summary" sheetId="8" r:id="rId6"/>
    <sheet name="Exc 538" sheetId="3" r:id="rId7"/>
    <sheet name="Exc 590" sheetId="4" r:id="rId8"/>
  </sheets>
  <definedNames>
    <definedName name="_xlnm.Print_Area" localSheetId="5">'5 Summary'!#REF!</definedName>
  </definedNames>
  <calcPr calcId="162913"/>
</workbook>
</file>

<file path=xl/calcChain.xml><?xml version="1.0" encoding="utf-8"?>
<calcChain xmlns="http://schemas.openxmlformats.org/spreadsheetml/2006/main">
  <c r="V155" i="11" l="1"/>
  <c r="V154" i="11"/>
  <c r="V153" i="11"/>
  <c r="V152" i="11"/>
  <c r="V151" i="11"/>
  <c r="V150" i="11"/>
  <c r="V149" i="11"/>
  <c r="V148" i="11"/>
  <c r="V147" i="11"/>
  <c r="V146" i="11"/>
  <c r="V145" i="11"/>
  <c r="V144" i="11"/>
  <c r="V143" i="11"/>
  <c r="V142" i="11"/>
  <c r="V141" i="11"/>
  <c r="V140" i="11"/>
  <c r="V139" i="11"/>
  <c r="V138" i="11"/>
  <c r="V137" i="11"/>
  <c r="V136" i="11"/>
  <c r="V135" i="11"/>
  <c r="V134" i="11"/>
  <c r="V133" i="11"/>
  <c r="V132" i="11"/>
  <c r="V131" i="11"/>
  <c r="V130" i="11"/>
  <c r="V129" i="11"/>
  <c r="V128" i="11"/>
  <c r="V127" i="11"/>
  <c r="V126" i="11"/>
  <c r="V125" i="11"/>
  <c r="V124" i="11"/>
  <c r="V123" i="11"/>
  <c r="V122" i="11"/>
  <c r="V121" i="11"/>
  <c r="V120" i="11"/>
  <c r="V119" i="11"/>
  <c r="V118" i="11"/>
  <c r="V117" i="11"/>
  <c r="V116" i="11"/>
  <c r="V115" i="11"/>
  <c r="V114" i="11"/>
  <c r="V113" i="11"/>
  <c r="V112" i="11"/>
  <c r="V111" i="11"/>
  <c r="V110" i="11"/>
  <c r="V109" i="11"/>
  <c r="V108" i="11"/>
  <c r="V107" i="11"/>
  <c r="V106" i="11"/>
  <c r="V105" i="11"/>
  <c r="V104" i="11"/>
  <c r="V103" i="11"/>
  <c r="V102" i="11"/>
  <c r="V101" i="11"/>
  <c r="X100" i="11"/>
  <c r="V100" i="11"/>
  <c r="X99" i="11"/>
  <c r="V99" i="11"/>
  <c r="X98" i="11"/>
  <c r="V98" i="11"/>
  <c r="X97" i="11"/>
  <c r="V97" i="11"/>
  <c r="X96" i="11"/>
  <c r="V96" i="11"/>
  <c r="X95" i="11"/>
  <c r="V95" i="11"/>
  <c r="X94" i="11"/>
  <c r="V94" i="11"/>
  <c r="X93" i="11"/>
  <c r="V93" i="11"/>
  <c r="X92" i="11"/>
  <c r="V92" i="11"/>
  <c r="X91" i="11"/>
  <c r="V91" i="11"/>
  <c r="X90" i="11"/>
  <c r="V90" i="11"/>
  <c r="X89" i="11"/>
  <c r="V89" i="11"/>
  <c r="X88" i="11"/>
  <c r="V88" i="11"/>
  <c r="X87" i="11"/>
  <c r="V87" i="11"/>
  <c r="X86" i="11"/>
  <c r="V86" i="11"/>
  <c r="X85" i="11"/>
  <c r="V85" i="11"/>
  <c r="X84" i="11"/>
  <c r="V84" i="11"/>
  <c r="X83" i="11"/>
  <c r="V83" i="11"/>
  <c r="X82" i="11"/>
  <c r="V82" i="11"/>
  <c r="X81" i="11"/>
  <c r="V81" i="11"/>
  <c r="X80" i="11"/>
  <c r="V80" i="11"/>
  <c r="X79" i="11"/>
  <c r="V79" i="11"/>
  <c r="X78" i="11"/>
  <c r="V78" i="11"/>
  <c r="X77" i="11"/>
  <c r="V77" i="11"/>
  <c r="X76" i="11"/>
  <c r="V76" i="11"/>
  <c r="X75" i="11"/>
  <c r="V75" i="11"/>
  <c r="X74" i="11"/>
  <c r="V74" i="11"/>
  <c r="X73" i="11"/>
  <c r="V73" i="11"/>
  <c r="X72" i="11"/>
  <c r="V72" i="11"/>
  <c r="X71" i="11"/>
  <c r="V71" i="11"/>
  <c r="X70" i="11"/>
  <c r="V70" i="11"/>
  <c r="X69" i="11"/>
  <c r="V69" i="11"/>
  <c r="X68" i="11"/>
  <c r="V68" i="11"/>
  <c r="X67" i="11"/>
  <c r="V67" i="11"/>
  <c r="X66" i="11"/>
  <c r="V66" i="11"/>
  <c r="X65" i="11"/>
  <c r="V65" i="11"/>
  <c r="X64" i="11"/>
  <c r="V64" i="11"/>
  <c r="X63" i="11"/>
  <c r="V63" i="11"/>
  <c r="X62" i="11"/>
  <c r="V62" i="11"/>
  <c r="X61" i="11"/>
  <c r="V61" i="11"/>
  <c r="X60" i="11"/>
  <c r="V60" i="11"/>
  <c r="X59" i="11"/>
  <c r="V59" i="11"/>
  <c r="X58" i="11"/>
  <c r="V58" i="11"/>
  <c r="X57" i="11"/>
  <c r="V57" i="11"/>
  <c r="X56" i="11"/>
  <c r="V56" i="11"/>
  <c r="X55" i="11"/>
  <c r="V55" i="11"/>
  <c r="X54" i="11"/>
  <c r="V54" i="11"/>
  <c r="X53" i="11"/>
  <c r="V53" i="11"/>
  <c r="X52" i="11"/>
  <c r="V52" i="11"/>
  <c r="X51" i="11"/>
  <c r="V51" i="11"/>
  <c r="X50" i="11"/>
  <c r="V50" i="11"/>
  <c r="X49" i="11"/>
  <c r="V49" i="11"/>
  <c r="X48" i="11"/>
  <c r="V48" i="11"/>
  <c r="X47" i="11"/>
  <c r="V47" i="11"/>
  <c r="X46" i="11"/>
  <c r="V46" i="11"/>
  <c r="X45" i="11"/>
  <c r="V45" i="11"/>
  <c r="X44" i="11"/>
  <c r="V44" i="11"/>
  <c r="X43" i="11"/>
  <c r="V43" i="11"/>
  <c r="X42" i="11"/>
  <c r="V42" i="11"/>
  <c r="X41" i="11"/>
  <c r="V41" i="11"/>
  <c r="X40" i="11"/>
  <c r="V40" i="11"/>
  <c r="X39" i="11"/>
  <c r="V39" i="11"/>
  <c r="X38" i="11"/>
  <c r="V38" i="11"/>
  <c r="X37" i="11"/>
  <c r="V37" i="11"/>
  <c r="X36" i="11"/>
  <c r="V36" i="11"/>
  <c r="X35" i="11"/>
  <c r="V35" i="11"/>
  <c r="X34" i="11"/>
  <c r="V34" i="11"/>
  <c r="X33" i="11"/>
  <c r="V33" i="11"/>
  <c r="X32" i="11"/>
  <c r="V32" i="11"/>
  <c r="X31" i="11"/>
  <c r="V31" i="11"/>
  <c r="X30" i="11"/>
  <c r="V30" i="11"/>
  <c r="X29" i="11"/>
  <c r="V29" i="11"/>
  <c r="X28" i="11"/>
  <c r="V28" i="11"/>
  <c r="X27" i="11"/>
  <c r="V27" i="11"/>
  <c r="X26" i="11"/>
  <c r="V26" i="11"/>
  <c r="X25" i="11"/>
  <c r="V25" i="11"/>
  <c r="X24" i="11"/>
  <c r="V24" i="11"/>
  <c r="X23" i="11"/>
  <c r="V23" i="11"/>
  <c r="X22" i="11"/>
  <c r="V22" i="11"/>
  <c r="X21" i="11"/>
  <c r="V21" i="11"/>
  <c r="X20" i="11"/>
  <c r="V20" i="11"/>
  <c r="X19" i="11"/>
  <c r="V19" i="11"/>
  <c r="X18" i="11"/>
  <c r="V18" i="11"/>
  <c r="X17" i="11"/>
  <c r="V17" i="11"/>
  <c r="X16" i="11"/>
  <c r="V16" i="11"/>
  <c r="X15" i="11"/>
  <c r="V15" i="11"/>
  <c r="X14" i="11"/>
  <c r="V14" i="11"/>
  <c r="X13" i="11"/>
  <c r="V13" i="11"/>
  <c r="X12" i="11"/>
  <c r="V12" i="11"/>
  <c r="X11" i="11"/>
  <c r="V11" i="11"/>
  <c r="X10" i="11"/>
  <c r="V10" i="11"/>
  <c r="X9" i="11"/>
  <c r="V9" i="11"/>
  <c r="X8" i="11"/>
  <c r="V8" i="11"/>
  <c r="X7" i="11"/>
  <c r="V7" i="11"/>
  <c r="X6" i="11"/>
  <c r="V6" i="11"/>
  <c r="X5" i="11"/>
  <c r="V5" i="11"/>
  <c r="R155" i="11"/>
  <c r="R154" i="11"/>
  <c r="R153" i="11"/>
  <c r="R152" i="11"/>
  <c r="R151" i="11"/>
  <c r="R150" i="11"/>
  <c r="R149" i="11"/>
  <c r="R148" i="11"/>
  <c r="R147" i="11"/>
  <c r="R146" i="11"/>
  <c r="R145" i="11"/>
  <c r="R144" i="11"/>
  <c r="R143" i="11"/>
  <c r="R142" i="11"/>
  <c r="R141" i="11"/>
  <c r="R140" i="11"/>
  <c r="R139" i="11"/>
  <c r="R138" i="11"/>
  <c r="R137" i="11"/>
  <c r="R136" i="11"/>
  <c r="R135" i="11"/>
  <c r="R134" i="11"/>
  <c r="R133" i="11"/>
  <c r="R132" i="11"/>
  <c r="R131" i="11"/>
  <c r="R130" i="11"/>
  <c r="R129" i="11"/>
  <c r="R128" i="11"/>
  <c r="R127" i="11"/>
  <c r="R126" i="11"/>
  <c r="R125" i="11"/>
  <c r="R124" i="11"/>
  <c r="R123" i="11"/>
  <c r="R122" i="11"/>
  <c r="R121" i="11"/>
  <c r="R120" i="11"/>
  <c r="R119" i="11"/>
  <c r="R118" i="11"/>
  <c r="R117" i="11"/>
  <c r="R116" i="11"/>
  <c r="R115" i="11"/>
  <c r="R114" i="11"/>
  <c r="R113" i="11"/>
  <c r="R112" i="11"/>
  <c r="R111" i="11"/>
  <c r="R110" i="11"/>
  <c r="R109" i="11"/>
  <c r="R108" i="11"/>
  <c r="R107" i="11"/>
  <c r="R106" i="11"/>
  <c r="R105" i="11"/>
  <c r="R104" i="11"/>
  <c r="R103" i="11"/>
  <c r="R102" i="11"/>
  <c r="R101" i="11"/>
  <c r="T100" i="11"/>
  <c r="R100" i="11"/>
  <c r="T99" i="11"/>
  <c r="R99" i="11"/>
  <c r="T98" i="11"/>
  <c r="R98" i="11"/>
  <c r="T97" i="11"/>
  <c r="R97" i="11"/>
  <c r="T96" i="11"/>
  <c r="R96" i="11"/>
  <c r="T95" i="11"/>
  <c r="R95" i="11"/>
  <c r="T94" i="11"/>
  <c r="R94" i="11"/>
  <c r="T93" i="11"/>
  <c r="R93" i="11"/>
  <c r="T92" i="11"/>
  <c r="R92" i="11"/>
  <c r="T91" i="11"/>
  <c r="R91" i="11"/>
  <c r="T90" i="11"/>
  <c r="R90" i="11"/>
  <c r="T89" i="11"/>
  <c r="R89" i="11"/>
  <c r="T88" i="11"/>
  <c r="R88" i="11"/>
  <c r="T87" i="11"/>
  <c r="R87" i="11"/>
  <c r="T86" i="11"/>
  <c r="R86" i="11"/>
  <c r="T85" i="11"/>
  <c r="R85" i="11"/>
  <c r="T84" i="11"/>
  <c r="R84" i="11"/>
  <c r="T83" i="11"/>
  <c r="R83" i="11"/>
  <c r="T82" i="11"/>
  <c r="R82" i="11"/>
  <c r="T81" i="11"/>
  <c r="R81" i="11"/>
  <c r="T80" i="11"/>
  <c r="R80" i="11"/>
  <c r="T79" i="11"/>
  <c r="R79" i="11"/>
  <c r="T78" i="11"/>
  <c r="R78" i="11"/>
  <c r="T77" i="11"/>
  <c r="R77" i="11"/>
  <c r="T76" i="11"/>
  <c r="R76" i="11"/>
  <c r="T75" i="11"/>
  <c r="R75" i="11"/>
  <c r="T74" i="11"/>
  <c r="R74" i="11"/>
  <c r="T73" i="11"/>
  <c r="R73" i="11"/>
  <c r="T72" i="11"/>
  <c r="R72" i="11"/>
  <c r="T71" i="11"/>
  <c r="R71" i="11"/>
  <c r="T70" i="11"/>
  <c r="R70" i="11"/>
  <c r="T69" i="11"/>
  <c r="R69" i="11"/>
  <c r="T68" i="11"/>
  <c r="R68" i="11"/>
  <c r="T67" i="11"/>
  <c r="R67" i="11"/>
  <c r="T66" i="11"/>
  <c r="R66" i="11"/>
  <c r="T65" i="11"/>
  <c r="R65" i="11"/>
  <c r="T64" i="11"/>
  <c r="R64" i="11"/>
  <c r="T63" i="11"/>
  <c r="R63" i="11"/>
  <c r="T62" i="11"/>
  <c r="R62" i="11"/>
  <c r="T61" i="11"/>
  <c r="R61" i="11"/>
  <c r="T60" i="11"/>
  <c r="R60" i="11"/>
  <c r="T59" i="11"/>
  <c r="R59" i="11"/>
  <c r="T58" i="11"/>
  <c r="R58" i="11"/>
  <c r="T57" i="11"/>
  <c r="R57" i="11"/>
  <c r="T56" i="11"/>
  <c r="R56" i="11"/>
  <c r="T55" i="11"/>
  <c r="R55" i="11"/>
  <c r="T54" i="11"/>
  <c r="R54" i="11"/>
  <c r="T53" i="11"/>
  <c r="R53" i="11"/>
  <c r="T52" i="11"/>
  <c r="R52" i="11"/>
  <c r="T51" i="11"/>
  <c r="R51" i="11"/>
  <c r="T50" i="11"/>
  <c r="R50" i="11"/>
  <c r="T49" i="11"/>
  <c r="R49" i="11"/>
  <c r="T48" i="11"/>
  <c r="R48" i="11"/>
  <c r="T47" i="11"/>
  <c r="R47" i="11"/>
  <c r="T46" i="11"/>
  <c r="R46" i="11"/>
  <c r="T45" i="11"/>
  <c r="R45" i="11"/>
  <c r="T44" i="11"/>
  <c r="R44" i="11"/>
  <c r="T43" i="11"/>
  <c r="R43" i="11"/>
  <c r="T42" i="11"/>
  <c r="R42" i="11"/>
  <c r="T41" i="11"/>
  <c r="R41" i="11"/>
  <c r="T40" i="11"/>
  <c r="R40" i="11"/>
  <c r="T39" i="11"/>
  <c r="R39" i="11"/>
  <c r="T38" i="11"/>
  <c r="R38" i="11"/>
  <c r="T37" i="11"/>
  <c r="R37" i="11"/>
  <c r="T36" i="11"/>
  <c r="R36" i="11"/>
  <c r="T35" i="11"/>
  <c r="R35" i="11"/>
  <c r="T34" i="11"/>
  <c r="R34" i="11"/>
  <c r="T33" i="11"/>
  <c r="R33" i="11"/>
  <c r="T32" i="11"/>
  <c r="R32" i="11"/>
  <c r="T31" i="11"/>
  <c r="R31" i="11"/>
  <c r="T30" i="11"/>
  <c r="R30" i="11"/>
  <c r="T29" i="11"/>
  <c r="R29" i="11"/>
  <c r="T28" i="11"/>
  <c r="R28" i="11"/>
  <c r="T27" i="11"/>
  <c r="R27" i="11"/>
  <c r="T26" i="11"/>
  <c r="R26" i="11"/>
  <c r="T25" i="11"/>
  <c r="R25" i="11"/>
  <c r="T24" i="11"/>
  <c r="R24" i="11"/>
  <c r="T23" i="11"/>
  <c r="R23" i="11"/>
  <c r="T22" i="11"/>
  <c r="R22" i="11"/>
  <c r="T21" i="11"/>
  <c r="R21" i="11"/>
  <c r="T20" i="11"/>
  <c r="R20" i="11"/>
  <c r="T19" i="11"/>
  <c r="R19" i="11"/>
  <c r="T18" i="11"/>
  <c r="R18" i="11"/>
  <c r="T17" i="11"/>
  <c r="R17" i="11"/>
  <c r="T16" i="11"/>
  <c r="R16" i="11"/>
  <c r="T15" i="11"/>
  <c r="R15" i="11"/>
  <c r="T14" i="11"/>
  <c r="R14" i="11"/>
  <c r="T13" i="11"/>
  <c r="R13" i="11"/>
  <c r="T12" i="11"/>
  <c r="R12" i="11"/>
  <c r="T11" i="11"/>
  <c r="R11" i="11"/>
  <c r="T10" i="11"/>
  <c r="R10" i="11"/>
  <c r="T9" i="11"/>
  <c r="R9" i="11"/>
  <c r="T8" i="11"/>
  <c r="R8" i="11"/>
  <c r="T7" i="11"/>
  <c r="R7" i="11"/>
  <c r="T6" i="11"/>
  <c r="R6" i="11"/>
  <c r="T5" i="11"/>
  <c r="R5" i="11"/>
  <c r="N155" i="11"/>
  <c r="N154" i="11"/>
  <c r="N153" i="11"/>
  <c r="N152" i="11"/>
  <c r="N151" i="11"/>
  <c r="N150" i="11"/>
  <c r="N149" i="11"/>
  <c r="N148" i="11"/>
  <c r="N147" i="11"/>
  <c r="N146" i="11"/>
  <c r="N145" i="11"/>
  <c r="N144" i="11"/>
  <c r="N143" i="11"/>
  <c r="N142" i="11"/>
  <c r="N141" i="11"/>
  <c r="N140" i="11"/>
  <c r="N139" i="11"/>
  <c r="N138" i="11"/>
  <c r="N137" i="11"/>
  <c r="N136" i="11"/>
  <c r="N135" i="11"/>
  <c r="N134" i="11"/>
  <c r="N133" i="11"/>
  <c r="N132" i="11"/>
  <c r="N131" i="11"/>
  <c r="N130" i="11"/>
  <c r="N129" i="11"/>
  <c r="N128" i="11"/>
  <c r="N127" i="11"/>
  <c r="N126" i="11"/>
  <c r="N125" i="11"/>
  <c r="N124" i="11"/>
  <c r="N123" i="11"/>
  <c r="N122" i="11"/>
  <c r="N121" i="11"/>
  <c r="N120" i="11"/>
  <c r="N119" i="11"/>
  <c r="N118" i="11"/>
  <c r="N117" i="11"/>
  <c r="N116" i="11"/>
  <c r="N115" i="11"/>
  <c r="N114" i="11"/>
  <c r="N113" i="11"/>
  <c r="N112" i="11"/>
  <c r="N111" i="11"/>
  <c r="N110" i="11"/>
  <c r="N109" i="11"/>
  <c r="N108" i="11"/>
  <c r="N107" i="11"/>
  <c r="N106" i="11"/>
  <c r="N105" i="11"/>
  <c r="N104" i="11"/>
  <c r="N103" i="11"/>
  <c r="N102" i="11"/>
  <c r="N101" i="11"/>
  <c r="P100" i="11"/>
  <c r="N100" i="11"/>
  <c r="P99" i="11"/>
  <c r="N99" i="11"/>
  <c r="P98" i="11"/>
  <c r="N98" i="11"/>
  <c r="P97" i="11"/>
  <c r="N97" i="11"/>
  <c r="P96" i="11"/>
  <c r="N96" i="11"/>
  <c r="P95" i="11"/>
  <c r="N95" i="11"/>
  <c r="P94" i="11"/>
  <c r="N94" i="11"/>
  <c r="P93" i="11"/>
  <c r="N93" i="11"/>
  <c r="P92" i="11"/>
  <c r="N92" i="11"/>
  <c r="P91" i="11"/>
  <c r="N91" i="11"/>
  <c r="P90" i="11"/>
  <c r="N90" i="11"/>
  <c r="P89" i="11"/>
  <c r="N89" i="11"/>
  <c r="P88" i="11"/>
  <c r="N88" i="11"/>
  <c r="P87" i="11"/>
  <c r="N87" i="11"/>
  <c r="P86" i="11"/>
  <c r="N86" i="11"/>
  <c r="P85" i="11"/>
  <c r="N85" i="11"/>
  <c r="P84" i="11"/>
  <c r="N84" i="11"/>
  <c r="P83" i="11"/>
  <c r="N83" i="11"/>
  <c r="P82" i="11"/>
  <c r="N82" i="11"/>
  <c r="P81" i="11"/>
  <c r="N81" i="11"/>
  <c r="P80" i="11"/>
  <c r="N80" i="11"/>
  <c r="P79" i="11"/>
  <c r="N79" i="11"/>
  <c r="P78" i="11"/>
  <c r="N78" i="11"/>
  <c r="P77" i="11"/>
  <c r="N77" i="11"/>
  <c r="P76" i="11"/>
  <c r="N76" i="11"/>
  <c r="P75" i="11"/>
  <c r="N75" i="11"/>
  <c r="P74" i="11"/>
  <c r="N74" i="11"/>
  <c r="P73" i="11"/>
  <c r="N73" i="11"/>
  <c r="P72" i="11"/>
  <c r="N72" i="11"/>
  <c r="P71" i="11"/>
  <c r="N71" i="11"/>
  <c r="P70" i="11"/>
  <c r="N70" i="11"/>
  <c r="P69" i="11"/>
  <c r="N69" i="11"/>
  <c r="P68" i="11"/>
  <c r="N68" i="11"/>
  <c r="P67" i="11"/>
  <c r="N67" i="11"/>
  <c r="P66" i="11"/>
  <c r="N66" i="11"/>
  <c r="P65" i="11"/>
  <c r="N65" i="11"/>
  <c r="P64" i="11"/>
  <c r="N64" i="11"/>
  <c r="P63" i="11"/>
  <c r="N63" i="11"/>
  <c r="P62" i="11"/>
  <c r="N62" i="11"/>
  <c r="P61" i="11"/>
  <c r="N61" i="11"/>
  <c r="P60" i="11"/>
  <c r="N60" i="11"/>
  <c r="P59" i="11"/>
  <c r="N59" i="11"/>
  <c r="P58" i="11"/>
  <c r="N58" i="11"/>
  <c r="P57" i="11"/>
  <c r="N57" i="11"/>
  <c r="P56" i="11"/>
  <c r="N56" i="11"/>
  <c r="P55" i="11"/>
  <c r="N55" i="11"/>
  <c r="P54" i="11"/>
  <c r="N54" i="11"/>
  <c r="P53" i="11"/>
  <c r="N53" i="11"/>
  <c r="P52" i="11"/>
  <c r="N52" i="11"/>
  <c r="P51" i="11"/>
  <c r="N51" i="11"/>
  <c r="P50" i="11"/>
  <c r="N50" i="11"/>
  <c r="P49" i="11"/>
  <c r="N49" i="11"/>
  <c r="P48" i="11"/>
  <c r="N48" i="11"/>
  <c r="P47" i="11"/>
  <c r="N47" i="11"/>
  <c r="P46" i="11"/>
  <c r="N46" i="11"/>
  <c r="P45" i="11"/>
  <c r="N45" i="11"/>
  <c r="P44" i="11"/>
  <c r="N44" i="11"/>
  <c r="P43" i="11"/>
  <c r="N43" i="11"/>
  <c r="P42" i="11"/>
  <c r="N42" i="11"/>
  <c r="P41" i="11"/>
  <c r="N41" i="11"/>
  <c r="P40" i="11"/>
  <c r="N40" i="11"/>
  <c r="P39" i="11"/>
  <c r="N39" i="11"/>
  <c r="P38" i="11"/>
  <c r="N38" i="11"/>
  <c r="P37" i="11"/>
  <c r="N37" i="11"/>
  <c r="P36" i="11"/>
  <c r="N36" i="11"/>
  <c r="P35" i="11"/>
  <c r="N35" i="11"/>
  <c r="P34" i="11"/>
  <c r="N34" i="11"/>
  <c r="P33" i="11"/>
  <c r="N33" i="11"/>
  <c r="P32" i="11"/>
  <c r="N32" i="11"/>
  <c r="P31" i="11"/>
  <c r="N31" i="11"/>
  <c r="P30" i="11"/>
  <c r="N30" i="11"/>
  <c r="P29" i="11"/>
  <c r="N29" i="11"/>
  <c r="P28" i="11"/>
  <c r="N28" i="11"/>
  <c r="P27" i="11"/>
  <c r="N27" i="11"/>
  <c r="P26" i="11"/>
  <c r="N26" i="11"/>
  <c r="P25" i="11"/>
  <c r="N25" i="11"/>
  <c r="P24" i="11"/>
  <c r="N24" i="11"/>
  <c r="P23" i="11"/>
  <c r="N23" i="11"/>
  <c r="P22" i="11"/>
  <c r="N22" i="11"/>
  <c r="P21" i="11"/>
  <c r="N21" i="11"/>
  <c r="P20" i="11"/>
  <c r="N20" i="11"/>
  <c r="P19" i="11"/>
  <c r="N19" i="11"/>
  <c r="P18" i="11"/>
  <c r="N18" i="11"/>
  <c r="P17" i="11"/>
  <c r="N17" i="11"/>
  <c r="P16" i="11"/>
  <c r="N16" i="11"/>
  <c r="P15" i="11"/>
  <c r="N15" i="11"/>
  <c r="P14" i="11"/>
  <c r="N14" i="11"/>
  <c r="P13" i="11"/>
  <c r="N13" i="11"/>
  <c r="P12" i="11"/>
  <c r="N12" i="11"/>
  <c r="P11" i="11"/>
  <c r="N11" i="11"/>
  <c r="P10" i="11"/>
  <c r="N10" i="11"/>
  <c r="P9" i="11"/>
  <c r="N9" i="11"/>
  <c r="P8" i="11"/>
  <c r="N8" i="11"/>
  <c r="P7" i="11"/>
  <c r="N7" i="11"/>
  <c r="P6" i="11"/>
  <c r="N6" i="11"/>
  <c r="P5" i="11"/>
  <c r="N5" i="11"/>
  <c r="J155" i="11"/>
  <c r="J154" i="11"/>
  <c r="J153" i="11"/>
  <c r="J152" i="11"/>
  <c r="J151" i="11"/>
  <c r="J150" i="11"/>
  <c r="J149" i="11"/>
  <c r="J148" i="11"/>
  <c r="J147" i="11"/>
  <c r="J146" i="11"/>
  <c r="J145" i="11"/>
  <c r="J144" i="11"/>
  <c r="J143" i="11"/>
  <c r="J142" i="11"/>
  <c r="J141" i="11"/>
  <c r="J140" i="11"/>
  <c r="J139" i="11"/>
  <c r="J138" i="11"/>
  <c r="J137" i="11"/>
  <c r="J136" i="11"/>
  <c r="J135" i="11"/>
  <c r="J134" i="11"/>
  <c r="J133" i="11"/>
  <c r="J132" i="11"/>
  <c r="J131" i="11"/>
  <c r="J130" i="11"/>
  <c r="J129" i="11"/>
  <c r="J128" i="11"/>
  <c r="J127" i="11"/>
  <c r="J126" i="11"/>
  <c r="J125" i="11"/>
  <c r="J124" i="11"/>
  <c r="J123" i="11"/>
  <c r="J122" i="11"/>
  <c r="J121" i="11"/>
  <c r="J120" i="11"/>
  <c r="J119" i="11"/>
  <c r="J118" i="11"/>
  <c r="J117" i="11"/>
  <c r="J116" i="11"/>
  <c r="J115" i="11"/>
  <c r="J114" i="11"/>
  <c r="J113" i="11"/>
  <c r="J112" i="11"/>
  <c r="J111" i="11"/>
  <c r="J110" i="11"/>
  <c r="J109" i="11"/>
  <c r="J108" i="11"/>
  <c r="J107" i="11"/>
  <c r="J106" i="11"/>
  <c r="J105" i="11"/>
  <c r="J104" i="11"/>
  <c r="J103" i="11"/>
  <c r="J102" i="11"/>
  <c r="J101" i="11"/>
  <c r="L100" i="11"/>
  <c r="J100" i="11"/>
  <c r="L99" i="11"/>
  <c r="J99" i="11"/>
  <c r="L98" i="11"/>
  <c r="J98" i="11"/>
  <c r="L97" i="11"/>
  <c r="J97" i="11"/>
  <c r="L96" i="11"/>
  <c r="J96" i="11"/>
  <c r="L95" i="11"/>
  <c r="J95" i="11"/>
  <c r="L94" i="11"/>
  <c r="J94" i="11"/>
  <c r="L93" i="11"/>
  <c r="J93" i="11"/>
  <c r="L92" i="11"/>
  <c r="J92" i="11"/>
  <c r="L91" i="11"/>
  <c r="J91" i="11"/>
  <c r="L90" i="11"/>
  <c r="J90" i="11"/>
  <c r="L89" i="11"/>
  <c r="J89" i="11"/>
  <c r="L88" i="11"/>
  <c r="J88" i="11"/>
  <c r="L87" i="11"/>
  <c r="J87" i="11"/>
  <c r="L86" i="11"/>
  <c r="J86" i="11"/>
  <c r="L85" i="11"/>
  <c r="J85" i="11"/>
  <c r="L84" i="11"/>
  <c r="J84" i="11"/>
  <c r="L83" i="11"/>
  <c r="J83" i="11"/>
  <c r="L82" i="11"/>
  <c r="J82" i="11"/>
  <c r="L81" i="11"/>
  <c r="J81" i="11"/>
  <c r="L80" i="11"/>
  <c r="J80" i="11"/>
  <c r="L79" i="11"/>
  <c r="J79" i="11"/>
  <c r="L78" i="11"/>
  <c r="J78" i="11"/>
  <c r="L77" i="11"/>
  <c r="J77" i="11"/>
  <c r="L76" i="11"/>
  <c r="J76" i="11"/>
  <c r="L75" i="11"/>
  <c r="J75" i="11"/>
  <c r="L74" i="11"/>
  <c r="J74" i="11"/>
  <c r="L73" i="11"/>
  <c r="J73" i="11"/>
  <c r="L72" i="11"/>
  <c r="J72" i="11"/>
  <c r="L71" i="11"/>
  <c r="J71" i="11"/>
  <c r="L70" i="11"/>
  <c r="J70" i="11"/>
  <c r="L69" i="11"/>
  <c r="J69" i="11"/>
  <c r="L68" i="11"/>
  <c r="J68" i="11"/>
  <c r="L67" i="11"/>
  <c r="J67" i="11"/>
  <c r="L66" i="11"/>
  <c r="J66" i="11"/>
  <c r="L65" i="11"/>
  <c r="J65" i="11"/>
  <c r="L64" i="11"/>
  <c r="J64" i="11"/>
  <c r="L63" i="11"/>
  <c r="J63" i="11"/>
  <c r="L62" i="11"/>
  <c r="J62" i="11"/>
  <c r="L61" i="11"/>
  <c r="J61" i="11"/>
  <c r="L60" i="11"/>
  <c r="J60" i="11"/>
  <c r="L59" i="11"/>
  <c r="J59" i="11"/>
  <c r="L58" i="11"/>
  <c r="J58" i="11"/>
  <c r="L57" i="11"/>
  <c r="J57" i="11"/>
  <c r="L56" i="11"/>
  <c r="J56" i="11"/>
  <c r="L55" i="11"/>
  <c r="J55" i="11"/>
  <c r="L54" i="11"/>
  <c r="J54" i="11"/>
  <c r="L53" i="11"/>
  <c r="J53" i="11"/>
  <c r="L52" i="11"/>
  <c r="J52" i="11"/>
  <c r="L51" i="11"/>
  <c r="J51" i="11"/>
  <c r="L50" i="11"/>
  <c r="J50" i="11"/>
  <c r="L49" i="11"/>
  <c r="J49" i="11"/>
  <c r="L48" i="11"/>
  <c r="J48" i="11"/>
  <c r="L47" i="11"/>
  <c r="J47" i="11"/>
  <c r="L46" i="11"/>
  <c r="J46" i="11"/>
  <c r="L45" i="11"/>
  <c r="J45" i="11"/>
  <c r="L44" i="11"/>
  <c r="J44" i="11"/>
  <c r="L43" i="11"/>
  <c r="J43" i="11"/>
  <c r="L42" i="11"/>
  <c r="J42" i="11"/>
  <c r="L41" i="11"/>
  <c r="J41" i="11"/>
  <c r="L40" i="11"/>
  <c r="J40" i="11"/>
  <c r="L39" i="11"/>
  <c r="J39" i="11"/>
  <c r="L38" i="11"/>
  <c r="J38" i="11"/>
  <c r="L37" i="11"/>
  <c r="J37" i="11"/>
  <c r="L36" i="11"/>
  <c r="J36" i="11"/>
  <c r="L35" i="11"/>
  <c r="J35" i="11"/>
  <c r="L34" i="11"/>
  <c r="J34" i="11"/>
  <c r="L33" i="11"/>
  <c r="J33" i="11"/>
  <c r="L32" i="11"/>
  <c r="J32" i="11"/>
  <c r="L31" i="11"/>
  <c r="J31" i="11"/>
  <c r="L30" i="11"/>
  <c r="J30" i="11"/>
  <c r="L29" i="11"/>
  <c r="J29" i="11"/>
  <c r="L28" i="11"/>
  <c r="J28" i="11"/>
  <c r="L27" i="11"/>
  <c r="J27" i="11"/>
  <c r="L26" i="11"/>
  <c r="J26" i="11"/>
  <c r="L25" i="11"/>
  <c r="J25" i="11"/>
  <c r="L24" i="11"/>
  <c r="J24" i="11"/>
  <c r="L23" i="11"/>
  <c r="J23" i="11"/>
  <c r="L22" i="11"/>
  <c r="J22" i="11"/>
  <c r="L21" i="11"/>
  <c r="J21" i="11"/>
  <c r="L20" i="11"/>
  <c r="J20" i="11"/>
  <c r="L19" i="11"/>
  <c r="J19" i="11"/>
  <c r="L18" i="11"/>
  <c r="J18" i="11"/>
  <c r="L17" i="11"/>
  <c r="J17" i="11"/>
  <c r="L16" i="11"/>
  <c r="J16" i="11"/>
  <c r="L15" i="11"/>
  <c r="J15" i="11"/>
  <c r="L14" i="11"/>
  <c r="J14" i="11"/>
  <c r="L13" i="11"/>
  <c r="J13" i="11"/>
  <c r="L12" i="11"/>
  <c r="J12" i="11"/>
  <c r="L11" i="11"/>
  <c r="J11" i="11"/>
  <c r="L10" i="11"/>
  <c r="J10" i="11"/>
  <c r="L9" i="11"/>
  <c r="J9" i="11"/>
  <c r="L8" i="11"/>
  <c r="J8" i="11"/>
  <c r="L7" i="11"/>
  <c r="J7" i="11"/>
  <c r="L6" i="11"/>
  <c r="J6" i="11"/>
  <c r="L5" i="11"/>
  <c r="J5" i="11"/>
  <c r="F155" i="11"/>
  <c r="F154" i="11"/>
  <c r="F153" i="11"/>
  <c r="F152" i="11"/>
  <c r="F151" i="11"/>
  <c r="F150" i="11"/>
  <c r="F149" i="11"/>
  <c r="F148" i="11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F132" i="11"/>
  <c r="F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F115" i="11"/>
  <c r="F114" i="11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H100" i="11"/>
  <c r="F100" i="11"/>
  <c r="H99" i="11"/>
  <c r="F99" i="11"/>
  <c r="H98" i="11"/>
  <c r="F98" i="11"/>
  <c r="H97" i="11"/>
  <c r="F97" i="11"/>
  <c r="H96" i="11"/>
  <c r="F96" i="11"/>
  <c r="H95" i="11"/>
  <c r="F95" i="11"/>
  <c r="H94" i="11"/>
  <c r="F94" i="11"/>
  <c r="H93" i="11"/>
  <c r="F93" i="11"/>
  <c r="H92" i="11"/>
  <c r="F92" i="11"/>
  <c r="H91" i="11"/>
  <c r="F91" i="11"/>
  <c r="H90" i="11"/>
  <c r="F90" i="11"/>
  <c r="H89" i="11"/>
  <c r="F89" i="11"/>
  <c r="H88" i="11"/>
  <c r="F88" i="11"/>
  <c r="H87" i="11"/>
  <c r="F87" i="11"/>
  <c r="H86" i="11"/>
  <c r="F86" i="11"/>
  <c r="H85" i="11"/>
  <c r="F85" i="11"/>
  <c r="H84" i="11"/>
  <c r="F84" i="11"/>
  <c r="H83" i="11"/>
  <c r="F83" i="11"/>
  <c r="H82" i="11"/>
  <c r="F82" i="11"/>
  <c r="H81" i="11"/>
  <c r="F81" i="11"/>
  <c r="H80" i="11"/>
  <c r="F80" i="11"/>
  <c r="H79" i="11"/>
  <c r="F79" i="11"/>
  <c r="H78" i="11"/>
  <c r="F78" i="11"/>
  <c r="H77" i="11"/>
  <c r="F77" i="11"/>
  <c r="H76" i="11"/>
  <c r="F76" i="11"/>
  <c r="H75" i="11"/>
  <c r="F75" i="11"/>
  <c r="H74" i="11"/>
  <c r="F74" i="11"/>
  <c r="H73" i="11"/>
  <c r="F73" i="11"/>
  <c r="H72" i="11"/>
  <c r="F72" i="11"/>
  <c r="H71" i="11"/>
  <c r="F71" i="11"/>
  <c r="H70" i="11"/>
  <c r="F70" i="11"/>
  <c r="H69" i="11"/>
  <c r="F69" i="11"/>
  <c r="H68" i="11"/>
  <c r="F68" i="11"/>
  <c r="H67" i="11"/>
  <c r="F67" i="11"/>
  <c r="H66" i="11"/>
  <c r="F66" i="11"/>
  <c r="H65" i="11"/>
  <c r="F65" i="11"/>
  <c r="H64" i="11"/>
  <c r="F64" i="11"/>
  <c r="H63" i="11"/>
  <c r="F63" i="11"/>
  <c r="H62" i="11"/>
  <c r="F62" i="11"/>
  <c r="H61" i="11"/>
  <c r="F61" i="11"/>
  <c r="H60" i="11"/>
  <c r="F60" i="11"/>
  <c r="H59" i="11"/>
  <c r="F59" i="11"/>
  <c r="H58" i="11"/>
  <c r="F58" i="11"/>
  <c r="H57" i="11"/>
  <c r="F57" i="11"/>
  <c r="H56" i="11"/>
  <c r="F56" i="11"/>
  <c r="H55" i="11"/>
  <c r="F55" i="11"/>
  <c r="H54" i="11"/>
  <c r="F54" i="11"/>
  <c r="H53" i="11"/>
  <c r="F53" i="11"/>
  <c r="H52" i="11"/>
  <c r="F52" i="11"/>
  <c r="H51" i="11"/>
  <c r="F51" i="11"/>
  <c r="H50" i="11"/>
  <c r="F50" i="11"/>
  <c r="H49" i="11"/>
  <c r="F49" i="11"/>
  <c r="H48" i="11"/>
  <c r="F48" i="11"/>
  <c r="H47" i="11"/>
  <c r="F47" i="11"/>
  <c r="H46" i="11"/>
  <c r="F46" i="11"/>
  <c r="H45" i="11"/>
  <c r="F45" i="11"/>
  <c r="H44" i="11"/>
  <c r="F44" i="11"/>
  <c r="H43" i="11"/>
  <c r="F43" i="11"/>
  <c r="H42" i="11"/>
  <c r="F42" i="11"/>
  <c r="H41" i="11"/>
  <c r="F41" i="11"/>
  <c r="H40" i="11"/>
  <c r="F40" i="11"/>
  <c r="H39" i="11"/>
  <c r="F39" i="11"/>
  <c r="H38" i="11"/>
  <c r="F38" i="11"/>
  <c r="H37" i="11"/>
  <c r="F37" i="11"/>
  <c r="H36" i="11"/>
  <c r="F36" i="11"/>
  <c r="H35" i="11"/>
  <c r="F35" i="11"/>
  <c r="H34" i="11"/>
  <c r="F34" i="11"/>
  <c r="H33" i="11"/>
  <c r="F33" i="11"/>
  <c r="H32" i="11"/>
  <c r="F32" i="11"/>
  <c r="H31" i="11"/>
  <c r="F31" i="11"/>
  <c r="H30" i="11"/>
  <c r="F30" i="11"/>
  <c r="H29" i="11"/>
  <c r="F29" i="11"/>
  <c r="H28" i="11"/>
  <c r="F28" i="11"/>
  <c r="H27" i="11"/>
  <c r="F27" i="11"/>
  <c r="H26" i="11"/>
  <c r="F26" i="11"/>
  <c r="H25" i="11"/>
  <c r="F25" i="11"/>
  <c r="H24" i="11"/>
  <c r="F24" i="11"/>
  <c r="H23" i="11"/>
  <c r="F23" i="11"/>
  <c r="H22" i="11"/>
  <c r="F22" i="11"/>
  <c r="H21" i="11"/>
  <c r="F21" i="11"/>
  <c r="H20" i="11"/>
  <c r="F20" i="11"/>
  <c r="H19" i="11"/>
  <c r="F19" i="11"/>
  <c r="H18" i="11"/>
  <c r="F18" i="11"/>
  <c r="H17" i="11"/>
  <c r="F17" i="11"/>
  <c r="H16" i="11"/>
  <c r="F16" i="11"/>
  <c r="H15" i="11"/>
  <c r="F15" i="11"/>
  <c r="H14" i="11"/>
  <c r="F14" i="11"/>
  <c r="H13" i="11"/>
  <c r="F13" i="11"/>
  <c r="H12" i="11"/>
  <c r="F12" i="11"/>
  <c r="H11" i="11"/>
  <c r="F11" i="11"/>
  <c r="H10" i="11"/>
  <c r="F10" i="11"/>
  <c r="H9" i="11"/>
  <c r="F9" i="11"/>
  <c r="H8" i="11"/>
  <c r="F8" i="11"/>
  <c r="H7" i="11"/>
  <c r="F7" i="11"/>
  <c r="H6" i="11"/>
  <c r="F6" i="11"/>
  <c r="H5" i="11"/>
  <c r="F5" i="11"/>
  <c r="B5" i="11"/>
  <c r="B11" i="11"/>
  <c r="B12" i="11"/>
  <c r="B13" i="11"/>
  <c r="B14" i="11"/>
  <c r="B15" i="11"/>
  <c r="B16" i="11"/>
  <c r="B17" i="11"/>
  <c r="B18" i="11"/>
  <c r="B19" i="11"/>
  <c r="B20" i="11"/>
  <c r="B21" i="11"/>
  <c r="B22" i="11"/>
  <c r="B23" i="11"/>
  <c r="B24" i="11"/>
  <c r="B25" i="11"/>
  <c r="B26" i="11"/>
  <c r="B27" i="11"/>
  <c r="B28" i="11"/>
  <c r="B29" i="11"/>
  <c r="B30" i="11"/>
  <c r="B31" i="11"/>
  <c r="B32" i="11"/>
  <c r="B33" i="11"/>
  <c r="B34" i="11"/>
  <c r="B35" i="11"/>
  <c r="B36" i="11"/>
  <c r="B37" i="11"/>
  <c r="B38" i="11"/>
  <c r="B39" i="11"/>
  <c r="B40" i="11"/>
  <c r="B41" i="11"/>
  <c r="B42" i="11"/>
  <c r="B43" i="11"/>
  <c r="B44" i="11"/>
  <c r="B45" i="11"/>
  <c r="B46" i="11"/>
  <c r="B47" i="11"/>
  <c r="B48" i="11"/>
  <c r="B49" i="11"/>
  <c r="B50" i="11"/>
  <c r="B51" i="11"/>
  <c r="B52" i="11"/>
  <c r="B53" i="11"/>
  <c r="B54" i="11"/>
  <c r="B55" i="11"/>
  <c r="B56" i="11"/>
  <c r="B57" i="11"/>
  <c r="B58" i="11"/>
  <c r="B59" i="11"/>
  <c r="B60" i="11"/>
  <c r="B61" i="11"/>
  <c r="B62" i="11"/>
  <c r="B63" i="11"/>
  <c r="B64" i="11"/>
  <c r="B65" i="11"/>
  <c r="B66" i="11"/>
  <c r="B67" i="11"/>
  <c r="B68" i="11"/>
  <c r="B69" i="11"/>
  <c r="B70" i="11"/>
  <c r="B71" i="11"/>
  <c r="B72" i="11"/>
  <c r="B73" i="11"/>
  <c r="B74" i="11"/>
  <c r="B75" i="11"/>
  <c r="B76" i="11"/>
  <c r="B77" i="11"/>
  <c r="B78" i="11"/>
  <c r="B79" i="11"/>
  <c r="B80" i="11"/>
  <c r="B81" i="11"/>
  <c r="B82" i="11"/>
  <c r="B83" i="11"/>
  <c r="B84" i="11"/>
  <c r="B85" i="11"/>
  <c r="B86" i="11"/>
  <c r="B87" i="11"/>
  <c r="B88" i="11"/>
  <c r="B89" i="11"/>
  <c r="B90" i="11"/>
  <c r="B91" i="11"/>
  <c r="B92" i="11"/>
  <c r="B93" i="11"/>
  <c r="B94" i="11"/>
  <c r="B95" i="11"/>
  <c r="B96" i="11"/>
  <c r="B97" i="11"/>
  <c r="B98" i="11"/>
  <c r="B99" i="11"/>
  <c r="B100" i="11"/>
  <c r="B101" i="11"/>
  <c r="B102" i="11"/>
  <c r="B103" i="11"/>
  <c r="B104" i="11"/>
  <c r="B105" i="11"/>
  <c r="B106" i="11"/>
  <c r="B107" i="11"/>
  <c r="B108" i="11"/>
  <c r="B109" i="11"/>
  <c r="B110" i="11"/>
  <c r="B111" i="11"/>
  <c r="B112" i="11"/>
  <c r="B113" i="11"/>
  <c r="B114" i="11"/>
  <c r="B115" i="11"/>
  <c r="B116" i="11"/>
  <c r="B117" i="11"/>
  <c r="B118" i="11"/>
  <c r="B119" i="11"/>
  <c r="B120" i="11"/>
  <c r="B121" i="11"/>
  <c r="B122" i="11"/>
  <c r="B123" i="11"/>
  <c r="B124" i="11"/>
  <c r="B125" i="11"/>
  <c r="B126" i="11"/>
  <c r="B127" i="11"/>
  <c r="B128" i="11"/>
  <c r="B129" i="11"/>
  <c r="B130" i="11"/>
  <c r="B131" i="11"/>
  <c r="B132" i="11"/>
  <c r="B133" i="11"/>
  <c r="B134" i="11"/>
  <c r="B135" i="11"/>
  <c r="B136" i="11"/>
  <c r="B137" i="11"/>
  <c r="B138" i="11"/>
  <c r="B139" i="11"/>
  <c r="B140" i="11"/>
  <c r="B141" i="11"/>
  <c r="B142" i="11"/>
  <c r="B143" i="11"/>
  <c r="B144" i="11"/>
  <c r="B145" i="11"/>
  <c r="B146" i="11"/>
  <c r="B147" i="11"/>
  <c r="B148" i="11"/>
  <c r="B149" i="11"/>
  <c r="B150" i="11"/>
  <c r="B151" i="11"/>
  <c r="B152" i="11"/>
  <c r="B153" i="11"/>
  <c r="B154" i="11"/>
  <c r="B155" i="11"/>
  <c r="B10" i="11"/>
  <c r="B6" i="11"/>
  <c r="B7" i="11"/>
  <c r="B8" i="11"/>
  <c r="B9" i="11"/>
  <c r="F7" i="1"/>
  <c r="B7" i="1"/>
  <c r="D5" i="1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E5" i="4" l="1"/>
  <c r="D100" i="11"/>
  <c r="D99" i="11"/>
  <c r="D98" i="11"/>
  <c r="D97" i="11"/>
  <c r="D96" i="11"/>
  <c r="D95" i="11"/>
  <c r="D94" i="11"/>
  <c r="D93" i="11"/>
  <c r="D92" i="11"/>
  <c r="D91" i="11"/>
  <c r="D90" i="11"/>
  <c r="D89" i="11"/>
  <c r="D88" i="11"/>
  <c r="D87" i="11"/>
  <c r="D86" i="11"/>
  <c r="D85" i="11"/>
  <c r="D84" i="11"/>
  <c r="D83" i="11"/>
  <c r="D82" i="11"/>
  <c r="D81" i="11"/>
  <c r="D80" i="11"/>
  <c r="D79" i="11"/>
  <c r="D78" i="11"/>
  <c r="D77" i="11"/>
  <c r="D76" i="11"/>
  <c r="D75" i="11"/>
  <c r="D74" i="11"/>
  <c r="D73" i="11"/>
  <c r="D72" i="11"/>
  <c r="D71" i="11"/>
  <c r="D70" i="11"/>
  <c r="D69" i="11"/>
  <c r="D68" i="11"/>
  <c r="D67" i="11"/>
  <c r="D66" i="11"/>
  <c r="D65" i="11"/>
  <c r="D64" i="11"/>
  <c r="D63" i="11"/>
  <c r="D62" i="11"/>
  <c r="D61" i="11"/>
  <c r="D60" i="11"/>
  <c r="D59" i="11"/>
  <c r="D58" i="11"/>
  <c r="D57" i="11"/>
  <c r="D56" i="11"/>
  <c r="D55" i="11"/>
  <c r="D54" i="11"/>
  <c r="D53" i="11"/>
  <c r="D52" i="11"/>
  <c r="D51" i="11"/>
  <c r="D50" i="11"/>
  <c r="D49" i="11"/>
  <c r="D48" i="11"/>
  <c r="D47" i="11"/>
  <c r="D46" i="11"/>
  <c r="D45" i="11"/>
  <c r="D44" i="11"/>
  <c r="D43" i="11"/>
  <c r="D42" i="11"/>
  <c r="D41" i="11"/>
  <c r="D40" i="11"/>
  <c r="D39" i="11"/>
  <c r="D38" i="11"/>
  <c r="D37" i="11"/>
  <c r="D36" i="11"/>
  <c r="D35" i="11"/>
  <c r="D34" i="11"/>
  <c r="D33" i="11"/>
  <c r="D32" i="11"/>
  <c r="D31" i="11"/>
  <c r="D30" i="11"/>
  <c r="D29" i="11"/>
  <c r="D28" i="11"/>
  <c r="D27" i="11"/>
  <c r="D26" i="11"/>
  <c r="D25" i="11"/>
  <c r="D24" i="11"/>
  <c r="D23" i="11"/>
  <c r="D22" i="11"/>
  <c r="D21" i="11"/>
  <c r="D20" i="11"/>
  <c r="D19" i="11"/>
  <c r="D18" i="11"/>
  <c r="D17" i="11"/>
  <c r="D16" i="11"/>
  <c r="D15" i="11"/>
  <c r="D14" i="11"/>
  <c r="D13" i="11"/>
  <c r="D12" i="11"/>
  <c r="D11" i="11"/>
  <c r="D10" i="11"/>
  <c r="D9" i="11"/>
  <c r="D8" i="11"/>
  <c r="D7" i="11"/>
  <c r="D6" i="11"/>
  <c r="F9" i="3"/>
  <c r="F10" i="3"/>
  <c r="F11" i="3"/>
  <c r="F7" i="3"/>
  <c r="E6" i="4"/>
  <c r="T6" i="4" s="1"/>
  <c r="E9" i="4"/>
  <c r="E10" i="4"/>
  <c r="T10" i="4" s="1"/>
  <c r="E11" i="4"/>
  <c r="E12" i="4"/>
  <c r="E13" i="4"/>
  <c r="E14" i="4"/>
  <c r="T14" i="4" s="1"/>
  <c r="E15" i="4"/>
  <c r="E16" i="4"/>
  <c r="E17" i="4"/>
  <c r="E18" i="4"/>
  <c r="T18" i="4" s="1"/>
  <c r="E19" i="4"/>
  <c r="E20" i="4"/>
  <c r="E21" i="4"/>
  <c r="E22" i="4"/>
  <c r="T22" i="4" s="1"/>
  <c r="E23" i="4"/>
  <c r="E24" i="4"/>
  <c r="E25" i="4"/>
  <c r="E26" i="4"/>
  <c r="T26" i="4" s="1"/>
  <c r="E27" i="4"/>
  <c r="E28" i="4"/>
  <c r="E29" i="4"/>
  <c r="E30" i="4"/>
  <c r="T30" i="4" s="1"/>
  <c r="E31" i="4"/>
  <c r="E32" i="4"/>
  <c r="E33" i="4"/>
  <c r="E34" i="4"/>
  <c r="T34" i="4" s="1"/>
  <c r="E35" i="4"/>
  <c r="E36" i="4"/>
  <c r="E37" i="4"/>
  <c r="E38" i="4"/>
  <c r="T38" i="4" s="1"/>
  <c r="E39" i="4"/>
  <c r="E41" i="4"/>
  <c r="E42" i="4"/>
  <c r="T42" i="4" s="1"/>
  <c r="E43" i="4"/>
  <c r="E44" i="4"/>
  <c r="E45" i="4"/>
  <c r="E46" i="4"/>
  <c r="T46" i="4" s="1"/>
  <c r="E47" i="4"/>
  <c r="E48" i="4"/>
  <c r="E49" i="4"/>
  <c r="E50" i="4"/>
  <c r="E51" i="4"/>
  <c r="E52" i="4"/>
  <c r="T52" i="4" s="1"/>
  <c r="E53" i="4"/>
  <c r="E54" i="4"/>
  <c r="T54" i="4" s="1"/>
  <c r="E55" i="4"/>
  <c r="E56" i="4"/>
  <c r="E57" i="4"/>
  <c r="E58" i="4"/>
  <c r="E59" i="4"/>
  <c r="E60" i="4"/>
  <c r="T60" i="4" s="1"/>
  <c r="E61" i="4"/>
  <c r="E62" i="4"/>
  <c r="E63" i="4"/>
  <c r="E64" i="4"/>
  <c r="E65" i="4"/>
  <c r="E66" i="4"/>
  <c r="E67" i="4"/>
  <c r="E68" i="4"/>
  <c r="E69" i="4"/>
  <c r="E70" i="4"/>
  <c r="E71" i="4"/>
  <c r="E72" i="4"/>
  <c r="E73" i="4"/>
  <c r="E74" i="4"/>
  <c r="E75" i="4"/>
  <c r="T75" i="4" s="1"/>
  <c r="E76" i="4"/>
  <c r="T76" i="4" s="1"/>
  <c r="E77" i="4"/>
  <c r="E78" i="4"/>
  <c r="E79" i="4"/>
  <c r="E80" i="4"/>
  <c r="E81" i="4"/>
  <c r="E82" i="4"/>
  <c r="E83" i="4"/>
  <c r="E84" i="4"/>
  <c r="T84" i="4" s="1"/>
  <c r="E85" i="4"/>
  <c r="E86" i="4"/>
  <c r="E87" i="4"/>
  <c r="E88" i="4"/>
  <c r="T88" i="4" s="1"/>
  <c r="E89" i="4"/>
  <c r="E90" i="4"/>
  <c r="E91" i="4"/>
  <c r="E92" i="4"/>
  <c r="T92" i="4" s="1"/>
  <c r="E93" i="4"/>
  <c r="E94" i="4"/>
  <c r="E95" i="4"/>
  <c r="E96" i="4"/>
  <c r="E97" i="4"/>
  <c r="E98" i="4"/>
  <c r="E99" i="4"/>
  <c r="E100" i="4"/>
  <c r="T100" i="4" s="1"/>
  <c r="F104" i="3"/>
  <c r="X104" i="3" s="1"/>
  <c r="F106" i="3"/>
  <c r="F108" i="3"/>
  <c r="F110" i="3"/>
  <c r="F112" i="3"/>
  <c r="F114" i="3"/>
  <c r="F116" i="3"/>
  <c r="F118" i="3"/>
  <c r="F120" i="3"/>
  <c r="F122" i="3"/>
  <c r="F124" i="3"/>
  <c r="F126" i="3"/>
  <c r="F128" i="3"/>
  <c r="X128" i="3" s="1"/>
  <c r="F130" i="3"/>
  <c r="F132" i="3"/>
  <c r="F134" i="3"/>
  <c r="F136" i="3"/>
  <c r="F138" i="3"/>
  <c r="F140" i="3"/>
  <c r="F142" i="3"/>
  <c r="F144" i="3"/>
  <c r="F146" i="3"/>
  <c r="F148" i="3"/>
  <c r="F150" i="3"/>
  <c r="F152" i="3"/>
  <c r="F154" i="3"/>
  <c r="F155" i="3"/>
  <c r="F156" i="3"/>
  <c r="B1" i="3"/>
  <c r="E157" i="3"/>
  <c r="D157" i="3"/>
  <c r="P157" i="3" s="1"/>
  <c r="E156" i="3"/>
  <c r="D156" i="3"/>
  <c r="P156" i="3" s="1"/>
  <c r="E155" i="3"/>
  <c r="D155" i="3"/>
  <c r="E154" i="3"/>
  <c r="D154" i="3"/>
  <c r="T154" i="3" s="1"/>
  <c r="E153" i="3"/>
  <c r="Q153" i="3" s="1"/>
  <c r="D153" i="3"/>
  <c r="E152" i="3"/>
  <c r="D152" i="3"/>
  <c r="E151" i="3"/>
  <c r="D151" i="3"/>
  <c r="E150" i="3"/>
  <c r="D150" i="3"/>
  <c r="P150" i="3" s="1"/>
  <c r="E149" i="3"/>
  <c r="D149" i="3"/>
  <c r="P149" i="3" s="1"/>
  <c r="E148" i="3"/>
  <c r="Q148" i="3" s="1"/>
  <c r="D148" i="3"/>
  <c r="P148" i="3" s="1"/>
  <c r="E147" i="3"/>
  <c r="Q147" i="3" s="1"/>
  <c r="D147" i="3"/>
  <c r="P147" i="3" s="1"/>
  <c r="E146" i="3"/>
  <c r="D146" i="3"/>
  <c r="E145" i="3"/>
  <c r="Q145" i="3" s="1"/>
  <c r="D145" i="3"/>
  <c r="E144" i="3"/>
  <c r="D144" i="3"/>
  <c r="T144" i="3" s="1"/>
  <c r="E143" i="3"/>
  <c r="D143" i="3"/>
  <c r="E142" i="3"/>
  <c r="D142" i="3"/>
  <c r="P142" i="3" s="1"/>
  <c r="E141" i="3"/>
  <c r="D141" i="3"/>
  <c r="P141" i="3" s="1"/>
  <c r="E140" i="3"/>
  <c r="D140" i="3"/>
  <c r="P140" i="3" s="1"/>
  <c r="E139" i="3"/>
  <c r="S139" i="3" s="1"/>
  <c r="D139" i="3"/>
  <c r="P139" i="3" s="1"/>
  <c r="E138" i="3"/>
  <c r="D138" i="3"/>
  <c r="T138" i="3" s="1"/>
  <c r="E137" i="3"/>
  <c r="D137" i="3"/>
  <c r="P137" i="3" s="1"/>
  <c r="E136" i="3"/>
  <c r="D136" i="3"/>
  <c r="P136" i="3" s="1"/>
  <c r="E135" i="3"/>
  <c r="Q135" i="3" s="1"/>
  <c r="D135" i="3"/>
  <c r="E134" i="3"/>
  <c r="D134" i="3"/>
  <c r="P134" i="3" s="1"/>
  <c r="E133" i="3"/>
  <c r="D133" i="3"/>
  <c r="E132" i="3"/>
  <c r="Q132" i="3" s="1"/>
  <c r="D132" i="3"/>
  <c r="P132" i="3" s="1"/>
  <c r="E131" i="3"/>
  <c r="Q131" i="3" s="1"/>
  <c r="D131" i="3"/>
  <c r="E130" i="3"/>
  <c r="D130" i="3"/>
  <c r="E129" i="3"/>
  <c r="Q129" i="3" s="1"/>
  <c r="D129" i="3"/>
  <c r="P129" i="3" s="1"/>
  <c r="E128" i="3"/>
  <c r="D128" i="3"/>
  <c r="P128" i="3" s="1"/>
  <c r="E127" i="3"/>
  <c r="Q127" i="3" s="1"/>
  <c r="D127" i="3"/>
  <c r="E126" i="3"/>
  <c r="D126" i="3"/>
  <c r="E125" i="3"/>
  <c r="D125" i="3"/>
  <c r="P125" i="3" s="1"/>
  <c r="E124" i="3"/>
  <c r="D124" i="3"/>
  <c r="P124" i="3" s="1"/>
  <c r="E123" i="3"/>
  <c r="Q123" i="3" s="1"/>
  <c r="D123" i="3"/>
  <c r="E122" i="3"/>
  <c r="D122" i="3"/>
  <c r="E121" i="3"/>
  <c r="D121" i="3"/>
  <c r="E120" i="3"/>
  <c r="D120" i="3"/>
  <c r="AC150" i="3" s="1"/>
  <c r="AD150" i="3" s="1"/>
  <c r="E119" i="3"/>
  <c r="Q119" i="3" s="1"/>
  <c r="D119" i="3"/>
  <c r="P119" i="3" s="1"/>
  <c r="E118" i="3"/>
  <c r="D118" i="3"/>
  <c r="R118" i="3" s="1"/>
  <c r="E117" i="3"/>
  <c r="D117" i="3"/>
  <c r="P117" i="3" s="1"/>
  <c r="E116" i="3"/>
  <c r="Q116" i="3" s="1"/>
  <c r="D116" i="3"/>
  <c r="P116" i="3" s="1"/>
  <c r="E115" i="3"/>
  <c r="Q115" i="3" s="1"/>
  <c r="D115" i="3"/>
  <c r="E114" i="3"/>
  <c r="D114" i="3"/>
  <c r="T114" i="3" s="1"/>
  <c r="E113" i="3"/>
  <c r="Q113" i="3" s="1"/>
  <c r="D113" i="3"/>
  <c r="P113" i="3" s="1"/>
  <c r="E112" i="3"/>
  <c r="D112" i="3"/>
  <c r="P112" i="3" s="1"/>
  <c r="E111" i="3"/>
  <c r="Q111" i="3" s="1"/>
  <c r="D111" i="3"/>
  <c r="P111" i="3" s="1"/>
  <c r="E110" i="3"/>
  <c r="D110" i="3"/>
  <c r="AC140" i="3" s="1"/>
  <c r="AD140" i="3" s="1"/>
  <c r="E109" i="3"/>
  <c r="D109" i="3"/>
  <c r="P109" i="3" s="1"/>
  <c r="E108" i="3"/>
  <c r="D108" i="3"/>
  <c r="P108" i="3" s="1"/>
  <c r="E107" i="3"/>
  <c r="D107" i="3"/>
  <c r="P107" i="3" s="1"/>
  <c r="E106" i="3"/>
  <c r="D106" i="3"/>
  <c r="P106" i="3" s="1"/>
  <c r="E105" i="3"/>
  <c r="D105" i="3"/>
  <c r="P105" i="3" s="1"/>
  <c r="E104" i="3"/>
  <c r="D104" i="3"/>
  <c r="AC134" i="3" s="1"/>
  <c r="AD134" i="3" s="1"/>
  <c r="E103" i="3"/>
  <c r="Q103" i="3" s="1"/>
  <c r="D103" i="3"/>
  <c r="P103" i="3" s="1"/>
  <c r="E102" i="3"/>
  <c r="D102" i="3"/>
  <c r="P102" i="3" s="1"/>
  <c r="E101" i="3"/>
  <c r="D101" i="3"/>
  <c r="E100" i="3"/>
  <c r="D100" i="3"/>
  <c r="AC130" i="3" s="1"/>
  <c r="AD130" i="3" s="1"/>
  <c r="E99" i="3"/>
  <c r="Q99" i="3" s="1"/>
  <c r="D99" i="3"/>
  <c r="E98" i="3"/>
  <c r="D98" i="3"/>
  <c r="E97" i="3"/>
  <c r="T97" i="3" s="1"/>
  <c r="D97" i="3"/>
  <c r="P97" i="3" s="1"/>
  <c r="E96" i="3"/>
  <c r="D96" i="3"/>
  <c r="T96" i="3" s="1"/>
  <c r="E95" i="3"/>
  <c r="Q95" i="3" s="1"/>
  <c r="D95" i="3"/>
  <c r="E94" i="3"/>
  <c r="D94" i="3"/>
  <c r="P94" i="3" s="1"/>
  <c r="E93" i="3"/>
  <c r="D93" i="3"/>
  <c r="E92" i="3"/>
  <c r="D92" i="3"/>
  <c r="E91" i="3"/>
  <c r="D91" i="3"/>
  <c r="P91" i="3" s="1"/>
  <c r="E90" i="3"/>
  <c r="D90" i="3"/>
  <c r="P90" i="3" s="1"/>
  <c r="E89" i="3"/>
  <c r="Q89" i="3" s="1"/>
  <c r="D89" i="3"/>
  <c r="E88" i="3"/>
  <c r="D88" i="3"/>
  <c r="P88" i="3" s="1"/>
  <c r="E87" i="3"/>
  <c r="Q87" i="3" s="1"/>
  <c r="D87" i="3"/>
  <c r="E86" i="3"/>
  <c r="D86" i="3"/>
  <c r="P86" i="3" s="1"/>
  <c r="E85" i="3"/>
  <c r="D85" i="3"/>
  <c r="P85" i="3" s="1"/>
  <c r="E84" i="3"/>
  <c r="Q84" i="3" s="1"/>
  <c r="D84" i="3"/>
  <c r="E83" i="3"/>
  <c r="D83" i="3"/>
  <c r="E82" i="3"/>
  <c r="D82" i="3"/>
  <c r="E81" i="3"/>
  <c r="Q81" i="3" s="1"/>
  <c r="D81" i="3"/>
  <c r="E80" i="3"/>
  <c r="D80" i="3"/>
  <c r="P80" i="3" s="1"/>
  <c r="E79" i="3"/>
  <c r="D79" i="3"/>
  <c r="P79" i="3" s="1"/>
  <c r="E78" i="3"/>
  <c r="D78" i="3"/>
  <c r="P78" i="3" s="1"/>
  <c r="E77" i="3"/>
  <c r="Q77" i="3" s="1"/>
  <c r="D77" i="3"/>
  <c r="P77" i="3" s="1"/>
  <c r="E76" i="3"/>
  <c r="D76" i="3"/>
  <c r="P76" i="3" s="1"/>
  <c r="E75" i="3"/>
  <c r="D75" i="3"/>
  <c r="P75" i="3" s="1"/>
  <c r="E74" i="3"/>
  <c r="D74" i="3"/>
  <c r="E73" i="3"/>
  <c r="Q73" i="3" s="1"/>
  <c r="D73" i="3"/>
  <c r="P73" i="3" s="1"/>
  <c r="E72" i="3"/>
  <c r="D72" i="3"/>
  <c r="P72" i="3" s="1"/>
  <c r="E71" i="3"/>
  <c r="D71" i="3"/>
  <c r="E70" i="3"/>
  <c r="D70" i="3"/>
  <c r="E69" i="3"/>
  <c r="D69" i="3"/>
  <c r="E68" i="3"/>
  <c r="D68" i="3"/>
  <c r="P68" i="3" s="1"/>
  <c r="E67" i="3"/>
  <c r="D67" i="3"/>
  <c r="P67" i="3" s="1"/>
  <c r="E66" i="3"/>
  <c r="D66" i="3"/>
  <c r="E65" i="3"/>
  <c r="Q65" i="3" s="1"/>
  <c r="D65" i="3"/>
  <c r="E64" i="3"/>
  <c r="D64" i="3"/>
  <c r="T64" i="3" s="1"/>
  <c r="E63" i="3"/>
  <c r="D63" i="3"/>
  <c r="P63" i="3" s="1"/>
  <c r="E62" i="3"/>
  <c r="D62" i="3"/>
  <c r="P62" i="3" s="1"/>
  <c r="E61" i="3"/>
  <c r="D61" i="3"/>
  <c r="P61" i="3" s="1"/>
  <c r="E60" i="3"/>
  <c r="D60" i="3"/>
  <c r="E59" i="3"/>
  <c r="D59" i="3"/>
  <c r="E58" i="3"/>
  <c r="D58" i="3"/>
  <c r="E57" i="3"/>
  <c r="D57" i="3"/>
  <c r="P57" i="3" s="1"/>
  <c r="E56" i="3"/>
  <c r="D56" i="3"/>
  <c r="P56" i="3" s="1"/>
  <c r="E55" i="3"/>
  <c r="Q55" i="3" s="1"/>
  <c r="D55" i="3"/>
  <c r="P55" i="3" s="1"/>
  <c r="E54" i="3"/>
  <c r="D54" i="3"/>
  <c r="P54" i="3" s="1"/>
  <c r="E53" i="3"/>
  <c r="Q53" i="3" s="1"/>
  <c r="D53" i="3"/>
  <c r="E52" i="3"/>
  <c r="D52" i="3"/>
  <c r="T52" i="3" s="1"/>
  <c r="E51" i="3"/>
  <c r="Q51" i="3" s="1"/>
  <c r="D51" i="3"/>
  <c r="E50" i="3"/>
  <c r="D50" i="3"/>
  <c r="E49" i="3"/>
  <c r="AC79" i="3" s="1"/>
  <c r="AD79" i="3" s="1"/>
  <c r="D49" i="3"/>
  <c r="E48" i="3"/>
  <c r="Q48" i="3" s="1"/>
  <c r="D48" i="3"/>
  <c r="E47" i="3"/>
  <c r="Q47" i="3" s="1"/>
  <c r="D47" i="3"/>
  <c r="E46" i="3"/>
  <c r="Q46" i="3" s="1"/>
  <c r="D46" i="3"/>
  <c r="E45" i="3"/>
  <c r="Q45" i="3" s="1"/>
  <c r="D45" i="3"/>
  <c r="P45" i="3" s="1"/>
  <c r="E44" i="3"/>
  <c r="D44" i="3"/>
  <c r="P44" i="3" s="1"/>
  <c r="E43" i="3"/>
  <c r="AC73" i="3" s="1"/>
  <c r="AD73" i="3" s="1"/>
  <c r="D43" i="3"/>
  <c r="E42" i="3"/>
  <c r="D42" i="3"/>
  <c r="P42" i="3" s="1"/>
  <c r="E41" i="3"/>
  <c r="AC71" i="3" s="1"/>
  <c r="AD71" i="3" s="1"/>
  <c r="D41" i="3"/>
  <c r="E40" i="3"/>
  <c r="D40" i="3"/>
  <c r="P40" i="3" s="1"/>
  <c r="E39" i="3"/>
  <c r="Q39" i="3" s="1"/>
  <c r="D39" i="3"/>
  <c r="E38" i="3"/>
  <c r="D38" i="3"/>
  <c r="P38" i="3" s="1"/>
  <c r="E37" i="3"/>
  <c r="Q37" i="3" s="1"/>
  <c r="D37" i="3"/>
  <c r="E36" i="3"/>
  <c r="D36" i="3"/>
  <c r="T36" i="3" s="1"/>
  <c r="E35" i="3"/>
  <c r="T35" i="3" s="1"/>
  <c r="D35" i="3"/>
  <c r="E34" i="3"/>
  <c r="D34" i="3"/>
  <c r="T34" i="3" s="1"/>
  <c r="E33" i="3"/>
  <c r="Q33" i="3" s="1"/>
  <c r="D33" i="3"/>
  <c r="E32" i="3"/>
  <c r="D32" i="3"/>
  <c r="T32" i="3" s="1"/>
  <c r="E31" i="3"/>
  <c r="D31" i="3"/>
  <c r="E30" i="3"/>
  <c r="D30" i="3"/>
  <c r="AC60" i="3" s="1"/>
  <c r="AD60" i="3" s="1"/>
  <c r="E29" i="3"/>
  <c r="Q29" i="3" s="1"/>
  <c r="D29" i="3"/>
  <c r="P29" i="3" s="1"/>
  <c r="E28" i="3"/>
  <c r="D28" i="3"/>
  <c r="E27" i="3"/>
  <c r="D27" i="3"/>
  <c r="P27" i="3" s="1"/>
  <c r="E26" i="3"/>
  <c r="D26" i="3"/>
  <c r="P26" i="3" s="1"/>
  <c r="E25" i="3"/>
  <c r="Q25" i="3" s="1"/>
  <c r="D25" i="3"/>
  <c r="P25" i="3" s="1"/>
  <c r="E24" i="3"/>
  <c r="D24" i="3"/>
  <c r="E23" i="3"/>
  <c r="D23" i="3"/>
  <c r="P23" i="3" s="1"/>
  <c r="E22" i="3"/>
  <c r="D22" i="3"/>
  <c r="P22" i="3" s="1"/>
  <c r="E21" i="3"/>
  <c r="D21" i="3"/>
  <c r="E20" i="3"/>
  <c r="D20" i="3"/>
  <c r="P20" i="3" s="1"/>
  <c r="E19" i="3"/>
  <c r="Q19" i="3" s="1"/>
  <c r="D19" i="3"/>
  <c r="P19" i="3" s="1"/>
  <c r="E18" i="3"/>
  <c r="D18" i="3"/>
  <c r="P18" i="3" s="1"/>
  <c r="E17" i="3"/>
  <c r="Q17" i="3" s="1"/>
  <c r="D17" i="3"/>
  <c r="E16" i="3"/>
  <c r="D16" i="3"/>
  <c r="P16" i="3" s="1"/>
  <c r="E15" i="3"/>
  <c r="D15" i="3"/>
  <c r="E14" i="3"/>
  <c r="D14" i="3"/>
  <c r="P14" i="3" s="1"/>
  <c r="E13" i="3"/>
  <c r="Q13" i="3" s="1"/>
  <c r="D13" i="3"/>
  <c r="P13" i="3" s="1"/>
  <c r="E12" i="3"/>
  <c r="D12" i="3"/>
  <c r="P12" i="3" s="1"/>
  <c r="E11" i="3"/>
  <c r="D11" i="3"/>
  <c r="P11" i="3" s="1"/>
  <c r="E10" i="3"/>
  <c r="D10" i="3"/>
  <c r="P10" i="3" s="1"/>
  <c r="E9" i="3"/>
  <c r="D9" i="3"/>
  <c r="P9" i="3" s="1"/>
  <c r="E8" i="3"/>
  <c r="D8" i="3"/>
  <c r="P8" i="3" s="1"/>
  <c r="E7" i="3"/>
  <c r="Q7" i="3" s="1"/>
  <c r="D7" i="3"/>
  <c r="F151" i="3"/>
  <c r="C151" i="3"/>
  <c r="O151" i="3" s="1"/>
  <c r="C150" i="3"/>
  <c r="F149" i="3"/>
  <c r="C149" i="3"/>
  <c r="C148" i="3"/>
  <c r="R148" i="3" s="1"/>
  <c r="F147" i="3"/>
  <c r="C147" i="3"/>
  <c r="C146" i="3"/>
  <c r="F145" i="3"/>
  <c r="C145" i="3"/>
  <c r="C144" i="3"/>
  <c r="F143" i="3"/>
  <c r="C143" i="3"/>
  <c r="C142" i="3"/>
  <c r="O142" i="3" s="1"/>
  <c r="F141" i="3"/>
  <c r="C141" i="3"/>
  <c r="C140" i="3"/>
  <c r="F139" i="3"/>
  <c r="X139" i="3" s="1"/>
  <c r="C139" i="3"/>
  <c r="O139" i="3" s="1"/>
  <c r="C138" i="3"/>
  <c r="O138" i="3" s="1"/>
  <c r="F137" i="3"/>
  <c r="C137" i="3"/>
  <c r="C136" i="3"/>
  <c r="F135" i="3"/>
  <c r="C135" i="3"/>
  <c r="O135" i="3" s="1"/>
  <c r="C134" i="3"/>
  <c r="F133" i="3"/>
  <c r="X133" i="3" s="1"/>
  <c r="C133" i="3"/>
  <c r="C132" i="3"/>
  <c r="F131" i="3"/>
  <c r="C131" i="3"/>
  <c r="O131" i="3" s="1"/>
  <c r="C130" i="3"/>
  <c r="F129" i="3"/>
  <c r="C129" i="3"/>
  <c r="C128" i="3"/>
  <c r="S128" i="3" s="1"/>
  <c r="F127" i="3"/>
  <c r="C127" i="3"/>
  <c r="C126" i="3"/>
  <c r="F125" i="3"/>
  <c r="C125" i="3"/>
  <c r="C124" i="3"/>
  <c r="F123" i="3"/>
  <c r="X123" i="3" s="1"/>
  <c r="C123" i="3"/>
  <c r="O123" i="3" s="1"/>
  <c r="C122" i="3"/>
  <c r="S122" i="3" s="1"/>
  <c r="F121" i="3"/>
  <c r="X121" i="3" s="1"/>
  <c r="C121" i="3"/>
  <c r="O121" i="3" s="1"/>
  <c r="C120" i="3"/>
  <c r="F119" i="3"/>
  <c r="C119" i="3"/>
  <c r="C118" i="3"/>
  <c r="O118" i="3" s="1"/>
  <c r="F117" i="3"/>
  <c r="X117" i="3" s="1"/>
  <c r="C117" i="3"/>
  <c r="O117" i="3" s="1"/>
  <c r="C116" i="3"/>
  <c r="O116" i="3" s="1"/>
  <c r="F115" i="3"/>
  <c r="X115" i="3" s="1"/>
  <c r="C115" i="3"/>
  <c r="C114" i="3"/>
  <c r="F113" i="3"/>
  <c r="C113" i="3"/>
  <c r="C112" i="3"/>
  <c r="F111" i="3"/>
  <c r="C111" i="3"/>
  <c r="O111" i="3" s="1"/>
  <c r="C110" i="3"/>
  <c r="F109" i="3"/>
  <c r="C109" i="3"/>
  <c r="O109" i="3" s="1"/>
  <c r="C108" i="3"/>
  <c r="F107" i="3"/>
  <c r="C107" i="3"/>
  <c r="O107" i="3" s="1"/>
  <c r="C106" i="3"/>
  <c r="O106" i="3" s="1"/>
  <c r="F105" i="3"/>
  <c r="C105" i="3"/>
  <c r="C104" i="3"/>
  <c r="F103" i="3"/>
  <c r="C103" i="3"/>
  <c r="O103" i="3" s="1"/>
  <c r="F102" i="3"/>
  <c r="C102" i="3"/>
  <c r="F101" i="3"/>
  <c r="C101" i="3"/>
  <c r="F100" i="3"/>
  <c r="C100" i="3"/>
  <c r="F99" i="3"/>
  <c r="X99" i="3" s="1"/>
  <c r="C99" i="3"/>
  <c r="F98" i="3"/>
  <c r="C98" i="3"/>
  <c r="S98" i="3" s="1"/>
  <c r="F97" i="3"/>
  <c r="C97" i="3"/>
  <c r="F96" i="3"/>
  <c r="C96" i="3"/>
  <c r="F95" i="3"/>
  <c r="C95" i="3"/>
  <c r="F94" i="3"/>
  <c r="X94" i="3" s="1"/>
  <c r="C94" i="3"/>
  <c r="F93" i="3"/>
  <c r="C93" i="3"/>
  <c r="F92" i="3"/>
  <c r="C92" i="3"/>
  <c r="O92" i="3" s="1"/>
  <c r="F91" i="3"/>
  <c r="C91" i="3"/>
  <c r="F90" i="3"/>
  <c r="C90" i="3"/>
  <c r="F89" i="3"/>
  <c r="C89" i="3"/>
  <c r="O89" i="3" s="1"/>
  <c r="F88" i="3"/>
  <c r="C88" i="3"/>
  <c r="F87" i="3"/>
  <c r="C87" i="3"/>
  <c r="F86" i="3"/>
  <c r="C86" i="3"/>
  <c r="O86" i="3" s="1"/>
  <c r="F85" i="3"/>
  <c r="X85" i="3" s="1"/>
  <c r="C85" i="3"/>
  <c r="F84" i="3"/>
  <c r="C84" i="3"/>
  <c r="F83" i="3"/>
  <c r="C83" i="3"/>
  <c r="F82" i="3"/>
  <c r="C82" i="3"/>
  <c r="O82" i="3" s="1"/>
  <c r="F81" i="3"/>
  <c r="C81" i="3"/>
  <c r="F80" i="3"/>
  <c r="C80" i="3"/>
  <c r="F79" i="3"/>
  <c r="C79" i="3"/>
  <c r="F78" i="3"/>
  <c r="C78" i="3"/>
  <c r="O78" i="3" s="1"/>
  <c r="F77" i="3"/>
  <c r="C77" i="3"/>
  <c r="F76" i="3"/>
  <c r="C76" i="3"/>
  <c r="F75" i="3"/>
  <c r="C75" i="3"/>
  <c r="F74" i="3"/>
  <c r="C74" i="3"/>
  <c r="S74" i="3" s="1"/>
  <c r="F73" i="3"/>
  <c r="X73" i="3" s="1"/>
  <c r="C73" i="3"/>
  <c r="O73" i="3" s="1"/>
  <c r="F72" i="3"/>
  <c r="X72" i="3" s="1"/>
  <c r="C72" i="3"/>
  <c r="F71" i="3"/>
  <c r="C71" i="3"/>
  <c r="O71" i="3" s="1"/>
  <c r="F70" i="3"/>
  <c r="C70" i="3"/>
  <c r="O70" i="3" s="1"/>
  <c r="F69" i="3"/>
  <c r="C69" i="3"/>
  <c r="O69" i="3" s="1"/>
  <c r="F68" i="3"/>
  <c r="C68" i="3"/>
  <c r="F67" i="3"/>
  <c r="C67" i="3"/>
  <c r="O67" i="3" s="1"/>
  <c r="F66" i="3"/>
  <c r="C66" i="3"/>
  <c r="F65" i="3"/>
  <c r="C65" i="3"/>
  <c r="F64" i="3"/>
  <c r="C64" i="3"/>
  <c r="O64" i="3" s="1"/>
  <c r="F63" i="3"/>
  <c r="X63" i="3" s="1"/>
  <c r="C63" i="3"/>
  <c r="F62" i="3"/>
  <c r="C62" i="3"/>
  <c r="F61" i="3"/>
  <c r="C61" i="3"/>
  <c r="F60" i="3"/>
  <c r="C60" i="3"/>
  <c r="O60" i="3" s="1"/>
  <c r="F59" i="3"/>
  <c r="C59" i="3"/>
  <c r="O59" i="3" s="1"/>
  <c r="F58" i="3"/>
  <c r="C58" i="3"/>
  <c r="F57" i="3"/>
  <c r="C57" i="3"/>
  <c r="F56" i="3"/>
  <c r="C56" i="3"/>
  <c r="F55" i="3"/>
  <c r="X55" i="3" s="1"/>
  <c r="C55" i="3"/>
  <c r="F54" i="3"/>
  <c r="C54" i="3"/>
  <c r="F53" i="3"/>
  <c r="X53" i="3" s="1"/>
  <c r="C53" i="3"/>
  <c r="F52" i="3"/>
  <c r="C52" i="3"/>
  <c r="O52" i="3" s="1"/>
  <c r="F51" i="3"/>
  <c r="X51" i="3" s="1"/>
  <c r="C51" i="3"/>
  <c r="F50" i="3"/>
  <c r="C50" i="3"/>
  <c r="F49" i="3"/>
  <c r="C49" i="3"/>
  <c r="F48" i="3"/>
  <c r="C48" i="3"/>
  <c r="F47" i="3"/>
  <c r="C47" i="3"/>
  <c r="F46" i="3"/>
  <c r="C46" i="3"/>
  <c r="F45" i="3"/>
  <c r="X45" i="3" s="1"/>
  <c r="C45" i="3"/>
  <c r="F44" i="3"/>
  <c r="C44" i="3"/>
  <c r="O44" i="3" s="1"/>
  <c r="F43" i="3"/>
  <c r="C43" i="3"/>
  <c r="O43" i="3" s="1"/>
  <c r="F42" i="3"/>
  <c r="C42" i="3"/>
  <c r="F41" i="3"/>
  <c r="C41" i="3"/>
  <c r="O41" i="3" s="1"/>
  <c r="F40" i="3"/>
  <c r="C40" i="3"/>
  <c r="F39" i="3"/>
  <c r="C39" i="3"/>
  <c r="O39" i="3" s="1"/>
  <c r="F38" i="3"/>
  <c r="C38" i="3"/>
  <c r="O38" i="3" s="1"/>
  <c r="F37" i="3"/>
  <c r="C37" i="3"/>
  <c r="O37" i="3" s="1"/>
  <c r="F36" i="3"/>
  <c r="C36" i="3"/>
  <c r="F35" i="3"/>
  <c r="X35" i="3" s="1"/>
  <c r="C35" i="3"/>
  <c r="O35" i="3" s="1"/>
  <c r="F34" i="3"/>
  <c r="C34" i="3"/>
  <c r="F33" i="3"/>
  <c r="C33" i="3"/>
  <c r="O33" i="3" s="1"/>
  <c r="F32" i="3"/>
  <c r="C32" i="3"/>
  <c r="F31" i="3"/>
  <c r="C31" i="3"/>
  <c r="O31" i="3" s="1"/>
  <c r="F30" i="3"/>
  <c r="C30" i="3"/>
  <c r="O30" i="3" s="1"/>
  <c r="F29" i="3"/>
  <c r="C29" i="3"/>
  <c r="O29" i="3" s="1"/>
  <c r="F28" i="3"/>
  <c r="C28" i="3"/>
  <c r="F27" i="3"/>
  <c r="C27" i="3"/>
  <c r="O27" i="3" s="1"/>
  <c r="F26" i="3"/>
  <c r="C26" i="3"/>
  <c r="F25" i="3"/>
  <c r="C25" i="3"/>
  <c r="O25" i="3" s="1"/>
  <c r="F24" i="3"/>
  <c r="C24" i="3"/>
  <c r="F23" i="3"/>
  <c r="C23" i="3"/>
  <c r="O23" i="3" s="1"/>
  <c r="F22" i="3"/>
  <c r="C22" i="3"/>
  <c r="O22" i="3" s="1"/>
  <c r="F21" i="3"/>
  <c r="C21" i="3"/>
  <c r="O21" i="3" s="1"/>
  <c r="F20" i="3"/>
  <c r="C20" i="3"/>
  <c r="F19" i="3"/>
  <c r="X19" i="3" s="1"/>
  <c r="C19" i="3"/>
  <c r="O19" i="3" s="1"/>
  <c r="F18" i="3"/>
  <c r="C18" i="3"/>
  <c r="F17" i="3"/>
  <c r="C17" i="3"/>
  <c r="O17" i="3" s="1"/>
  <c r="F16" i="3"/>
  <c r="C16" i="3"/>
  <c r="F15" i="3"/>
  <c r="C15" i="3"/>
  <c r="O15" i="3" s="1"/>
  <c r="F14" i="3"/>
  <c r="C14" i="3"/>
  <c r="F13" i="3"/>
  <c r="X13" i="3" s="1"/>
  <c r="C13" i="3"/>
  <c r="O13" i="3" s="1"/>
  <c r="F12" i="3"/>
  <c r="C12" i="3"/>
  <c r="C11" i="3"/>
  <c r="O11" i="3" s="1"/>
  <c r="C10" i="3"/>
  <c r="O10" i="3" s="1"/>
  <c r="C9" i="3"/>
  <c r="F8" i="3"/>
  <c r="C8" i="3"/>
  <c r="C7" i="3"/>
  <c r="O7" i="3" s="1"/>
  <c r="F157" i="3"/>
  <c r="C157" i="3"/>
  <c r="O157" i="3" s="1"/>
  <c r="C156" i="3"/>
  <c r="C155" i="3"/>
  <c r="O155" i="3" s="1"/>
  <c r="C154" i="3"/>
  <c r="S154" i="3" s="1"/>
  <c r="F153" i="3"/>
  <c r="C153" i="3"/>
  <c r="C152" i="3"/>
  <c r="O152" i="3" s="1"/>
  <c r="Q157" i="3"/>
  <c r="Q155" i="3"/>
  <c r="O9" i="3"/>
  <c r="O18" i="3"/>
  <c r="O42" i="3"/>
  <c r="O105" i="3"/>
  <c r="O110" i="3"/>
  <c r="O114" i="3"/>
  <c r="O122" i="3"/>
  <c r="O127" i="3"/>
  <c r="O130" i="3"/>
  <c r="O133" i="3"/>
  <c r="O136" i="3"/>
  <c r="O144" i="3"/>
  <c r="O146" i="3"/>
  <c r="O147" i="3"/>
  <c r="O149" i="3"/>
  <c r="AE47" i="3"/>
  <c r="AE189" i="3" s="1"/>
  <c r="AE48" i="3"/>
  <c r="AE49" i="3"/>
  <c r="AE50" i="3"/>
  <c r="AE51" i="3"/>
  <c r="AE52" i="3"/>
  <c r="AE53" i="3"/>
  <c r="AE54" i="3"/>
  <c r="AE55" i="3"/>
  <c r="AE56" i="3"/>
  <c r="AE57" i="3"/>
  <c r="AE58" i="3"/>
  <c r="AE59" i="3"/>
  <c r="AE60" i="3"/>
  <c r="AE61" i="3"/>
  <c r="AE62" i="3"/>
  <c r="AE63" i="3"/>
  <c r="AE64" i="3"/>
  <c r="AE65" i="3"/>
  <c r="AE66" i="3"/>
  <c r="AE67" i="3"/>
  <c r="AE68" i="3"/>
  <c r="AE69" i="3"/>
  <c r="AE70" i="3"/>
  <c r="AE71" i="3"/>
  <c r="AE72" i="3"/>
  <c r="AE73" i="3"/>
  <c r="AE74" i="3"/>
  <c r="AE75" i="3"/>
  <c r="AE76" i="3"/>
  <c r="AE77" i="3"/>
  <c r="AE78" i="3"/>
  <c r="AE79" i="3"/>
  <c r="AE80" i="3"/>
  <c r="AE81" i="3"/>
  <c r="AE82" i="3"/>
  <c r="AE83" i="3"/>
  <c r="AE84" i="3"/>
  <c r="AE85" i="3"/>
  <c r="AE86" i="3"/>
  <c r="AE87" i="3"/>
  <c r="AE88" i="3"/>
  <c r="AE89" i="3"/>
  <c r="AE90" i="3"/>
  <c r="AE91" i="3"/>
  <c r="AE92" i="3"/>
  <c r="AE93" i="3"/>
  <c r="AE94" i="3"/>
  <c r="AE95" i="3"/>
  <c r="AE96" i="3"/>
  <c r="AE97" i="3"/>
  <c r="AE98" i="3"/>
  <c r="AE99" i="3"/>
  <c r="AE100" i="3"/>
  <c r="AE101" i="3"/>
  <c r="AE102" i="3"/>
  <c r="AE103" i="3"/>
  <c r="AE104" i="3"/>
  <c r="AE105" i="3"/>
  <c r="AE106" i="3"/>
  <c r="AE107" i="3"/>
  <c r="AE108" i="3"/>
  <c r="AE109" i="3"/>
  <c r="AE110" i="3"/>
  <c r="AE111" i="3"/>
  <c r="AE112" i="3"/>
  <c r="AE113" i="3"/>
  <c r="AE114" i="3"/>
  <c r="AE115" i="3"/>
  <c r="AE116" i="3"/>
  <c r="AE117" i="3"/>
  <c r="AE118" i="3"/>
  <c r="AE119" i="3"/>
  <c r="AE120" i="3"/>
  <c r="AE121" i="3"/>
  <c r="AE122" i="3"/>
  <c r="AE123" i="3"/>
  <c r="AE124" i="3"/>
  <c r="AE125" i="3"/>
  <c r="AE126" i="3"/>
  <c r="AE127" i="3"/>
  <c r="AE128" i="3"/>
  <c r="AE129" i="3"/>
  <c r="AE130" i="3"/>
  <c r="AE131" i="3"/>
  <c r="AE132" i="3"/>
  <c r="AE133" i="3"/>
  <c r="AE134" i="3"/>
  <c r="AE135" i="3"/>
  <c r="AE136" i="3"/>
  <c r="AE137" i="3"/>
  <c r="AE138" i="3"/>
  <c r="AE139" i="3"/>
  <c r="AE140" i="3"/>
  <c r="AE141" i="3"/>
  <c r="AE142" i="3"/>
  <c r="AE143" i="3"/>
  <c r="AE144" i="3"/>
  <c r="AE145" i="3"/>
  <c r="AE146" i="3"/>
  <c r="AE147" i="3"/>
  <c r="AE148" i="3"/>
  <c r="AE149" i="3"/>
  <c r="AE150" i="3"/>
  <c r="AE151" i="3"/>
  <c r="AE152" i="3"/>
  <c r="AE153" i="3"/>
  <c r="AE154" i="3"/>
  <c r="AE155" i="3"/>
  <c r="AE156" i="3"/>
  <c r="AE157" i="3"/>
  <c r="AE158" i="3"/>
  <c r="AE159" i="3"/>
  <c r="AE160" i="3"/>
  <c r="AE161" i="3"/>
  <c r="AE162" i="3"/>
  <c r="AE163" i="3"/>
  <c r="AE164" i="3"/>
  <c r="AE165" i="3"/>
  <c r="AE166" i="3"/>
  <c r="AE167" i="3"/>
  <c r="AE168" i="3"/>
  <c r="AE169" i="3"/>
  <c r="AE170" i="3"/>
  <c r="AE171" i="3"/>
  <c r="AE172" i="3"/>
  <c r="AE173" i="3"/>
  <c r="AE174" i="3"/>
  <c r="AE175" i="3"/>
  <c r="AE176" i="3"/>
  <c r="AE177" i="3"/>
  <c r="AE178" i="3"/>
  <c r="AE179" i="3"/>
  <c r="AE180" i="3"/>
  <c r="AE181" i="3"/>
  <c r="AE182" i="3"/>
  <c r="AE183" i="3"/>
  <c r="AE184" i="3"/>
  <c r="AE185" i="3"/>
  <c r="AE186" i="3"/>
  <c r="AE187" i="3"/>
  <c r="T13" i="3"/>
  <c r="T49" i="3"/>
  <c r="T51" i="3"/>
  <c r="T62" i="3"/>
  <c r="T111" i="3"/>
  <c r="T142" i="3"/>
  <c r="T149" i="3"/>
  <c r="S41" i="3"/>
  <c r="S52" i="3"/>
  <c r="S88" i="3"/>
  <c r="S113" i="3"/>
  <c r="S114" i="3"/>
  <c r="S130" i="3"/>
  <c r="S136" i="3"/>
  <c r="S138" i="3"/>
  <c r="S142" i="3"/>
  <c r="S144" i="3"/>
  <c r="S149" i="3"/>
  <c r="R8" i="3"/>
  <c r="R35" i="3"/>
  <c r="R119" i="3"/>
  <c r="R139" i="3"/>
  <c r="Q8" i="3"/>
  <c r="Q10" i="3"/>
  <c r="Q12" i="3"/>
  <c r="Q14" i="3"/>
  <c r="Q16" i="3"/>
  <c r="Q20" i="3"/>
  <c r="Q24" i="3"/>
  <c r="Q26" i="3"/>
  <c r="Q31" i="3"/>
  <c r="Q34" i="3"/>
  <c r="Q35" i="3"/>
  <c r="Q36" i="3"/>
  <c r="Q40" i="3"/>
  <c r="Q41" i="3"/>
  <c r="Q50" i="3"/>
  <c r="Q52" i="3"/>
  <c r="Q56" i="3"/>
  <c r="Q58" i="3"/>
  <c r="Q62" i="3"/>
  <c r="Q64" i="3"/>
  <c r="Q66" i="3"/>
  <c r="Q68" i="3"/>
  <c r="Q71" i="3"/>
  <c r="Q72" i="3"/>
  <c r="Q74" i="3"/>
  <c r="Q75" i="3"/>
  <c r="Q79" i="3"/>
  <c r="Q82" i="3"/>
  <c r="Q83" i="3"/>
  <c r="Q88" i="3"/>
  <c r="Q90" i="3"/>
  <c r="Q91" i="3"/>
  <c r="Q93" i="3"/>
  <c r="Q94" i="3"/>
  <c r="Q96" i="3"/>
  <c r="Q97" i="3"/>
  <c r="Q98" i="3"/>
  <c r="Q100" i="3"/>
  <c r="Q101" i="3"/>
  <c r="Q104" i="3"/>
  <c r="Q106" i="3"/>
  <c r="Q109" i="3"/>
  <c r="Q110" i="3"/>
  <c r="Q112" i="3"/>
  <c r="Q114" i="3"/>
  <c r="Q120" i="3"/>
  <c r="Q122" i="3"/>
  <c r="Q125" i="3"/>
  <c r="Q126" i="3"/>
  <c r="Q128" i="3"/>
  <c r="Q130" i="3"/>
  <c r="Q137" i="3"/>
  <c r="Q138" i="3"/>
  <c r="Q142" i="3"/>
  <c r="Q143" i="3"/>
  <c r="Q144" i="3"/>
  <c r="Q149" i="3"/>
  <c r="Q151" i="3"/>
  <c r="Q152" i="3"/>
  <c r="P7" i="3"/>
  <c r="P15" i="3"/>
  <c r="P35" i="3"/>
  <c r="P39" i="3"/>
  <c r="P41" i="3"/>
  <c r="P43" i="3"/>
  <c r="P47" i="3"/>
  <c r="P49" i="3"/>
  <c r="P51" i="3"/>
  <c r="P59" i="3"/>
  <c r="P70" i="3"/>
  <c r="P93" i="3"/>
  <c r="P120" i="3"/>
  <c r="P135" i="3"/>
  <c r="C5" i="4"/>
  <c r="D5" i="4"/>
  <c r="Q5" i="4" s="1"/>
  <c r="C6" i="4"/>
  <c r="D6" i="4"/>
  <c r="Q6" i="4" s="1"/>
  <c r="C7" i="4"/>
  <c r="O7" i="4" s="1"/>
  <c r="D7" i="4"/>
  <c r="C8" i="4"/>
  <c r="D8" i="4"/>
  <c r="Q8" i="4" s="1"/>
  <c r="C9" i="4"/>
  <c r="D9" i="4"/>
  <c r="Q9" i="4" s="1"/>
  <c r="C10" i="4"/>
  <c r="D10" i="4"/>
  <c r="Q10" i="4" s="1"/>
  <c r="C11" i="4"/>
  <c r="O11" i="4" s="1"/>
  <c r="D11" i="4"/>
  <c r="Q11" i="4" s="1"/>
  <c r="C12" i="4"/>
  <c r="O12" i="4" s="1"/>
  <c r="D12" i="4"/>
  <c r="C13" i="4"/>
  <c r="O13" i="4" s="1"/>
  <c r="D13" i="4"/>
  <c r="Q13" i="4" s="1"/>
  <c r="C14" i="4"/>
  <c r="D14" i="4"/>
  <c r="Q14" i="4" s="1"/>
  <c r="C15" i="4"/>
  <c r="O15" i="4" s="1"/>
  <c r="D15" i="4"/>
  <c r="Q15" i="4" s="1"/>
  <c r="C16" i="4"/>
  <c r="D16" i="4"/>
  <c r="Q16" i="4" s="1"/>
  <c r="C17" i="4"/>
  <c r="D17" i="4"/>
  <c r="Q17" i="4" s="1"/>
  <c r="C18" i="4"/>
  <c r="D18" i="4"/>
  <c r="Q18" i="4" s="1"/>
  <c r="C19" i="4"/>
  <c r="O19" i="4" s="1"/>
  <c r="D19" i="4"/>
  <c r="Q19" i="4" s="1"/>
  <c r="C20" i="4"/>
  <c r="D20" i="4"/>
  <c r="P20" i="4" s="1"/>
  <c r="C21" i="4"/>
  <c r="O21" i="4" s="1"/>
  <c r="D21" i="4"/>
  <c r="Q21" i="4" s="1"/>
  <c r="C22" i="4"/>
  <c r="D22" i="4"/>
  <c r="Q22" i="4" s="1"/>
  <c r="C23" i="4"/>
  <c r="O23" i="4" s="1"/>
  <c r="D23" i="4"/>
  <c r="C24" i="4"/>
  <c r="O24" i="4" s="1"/>
  <c r="D24" i="4"/>
  <c r="Q24" i="4" s="1"/>
  <c r="C25" i="4"/>
  <c r="D25" i="4"/>
  <c r="Q25" i="4" s="1"/>
  <c r="C26" i="4"/>
  <c r="D26" i="4"/>
  <c r="Q26" i="4" s="1"/>
  <c r="C27" i="4"/>
  <c r="O27" i="4" s="1"/>
  <c r="D27" i="4"/>
  <c r="Q27" i="4" s="1"/>
  <c r="C28" i="4"/>
  <c r="D28" i="4"/>
  <c r="C29" i="4"/>
  <c r="O29" i="4" s="1"/>
  <c r="D29" i="4"/>
  <c r="Q29" i="4" s="1"/>
  <c r="C30" i="4"/>
  <c r="D30" i="4"/>
  <c r="Q30" i="4" s="1"/>
  <c r="C31" i="4"/>
  <c r="O31" i="4" s="1"/>
  <c r="D31" i="4"/>
  <c r="Q31" i="4" s="1"/>
  <c r="C32" i="4"/>
  <c r="D32" i="4"/>
  <c r="Q32" i="4" s="1"/>
  <c r="C33" i="4"/>
  <c r="D33" i="4"/>
  <c r="Q33" i="4" s="1"/>
  <c r="C34" i="4"/>
  <c r="O34" i="4" s="1"/>
  <c r="D34" i="4"/>
  <c r="Q34" i="4" s="1"/>
  <c r="C35" i="4"/>
  <c r="O35" i="4" s="1"/>
  <c r="D35" i="4"/>
  <c r="Q35" i="4" s="1"/>
  <c r="C36" i="4"/>
  <c r="D36" i="4"/>
  <c r="P36" i="4" s="1"/>
  <c r="C37" i="4"/>
  <c r="O37" i="4" s="1"/>
  <c r="D37" i="4"/>
  <c r="Q37" i="4" s="1"/>
  <c r="C38" i="4"/>
  <c r="D38" i="4"/>
  <c r="Q38" i="4" s="1"/>
  <c r="C39" i="4"/>
  <c r="O39" i="4" s="1"/>
  <c r="D39" i="4"/>
  <c r="C40" i="4"/>
  <c r="D40" i="4"/>
  <c r="Q40" i="4" s="1"/>
  <c r="C41" i="4"/>
  <c r="D41" i="4"/>
  <c r="C42" i="4"/>
  <c r="O42" i="4" s="1"/>
  <c r="D42" i="4"/>
  <c r="Q42" i="4" s="1"/>
  <c r="C43" i="4"/>
  <c r="O43" i="4" s="1"/>
  <c r="D43" i="4"/>
  <c r="C44" i="4"/>
  <c r="D44" i="4"/>
  <c r="C45" i="4"/>
  <c r="O45" i="4" s="1"/>
  <c r="D45" i="4"/>
  <c r="Q45" i="4" s="1"/>
  <c r="C46" i="4"/>
  <c r="D46" i="4"/>
  <c r="Q46" i="4" s="1"/>
  <c r="C47" i="4"/>
  <c r="O47" i="4" s="1"/>
  <c r="D47" i="4"/>
  <c r="C48" i="4"/>
  <c r="D48" i="4"/>
  <c r="Q48" i="4" s="1"/>
  <c r="C49" i="4"/>
  <c r="O49" i="4" s="1"/>
  <c r="D49" i="4"/>
  <c r="C50" i="4"/>
  <c r="O50" i="4" s="1"/>
  <c r="D50" i="4"/>
  <c r="Q50" i="4" s="1"/>
  <c r="C51" i="4"/>
  <c r="O51" i="4" s="1"/>
  <c r="D51" i="4"/>
  <c r="Q51" i="4" s="1"/>
  <c r="C52" i="4"/>
  <c r="D52" i="4"/>
  <c r="C53" i="4"/>
  <c r="O53" i="4" s="1"/>
  <c r="D53" i="4"/>
  <c r="Q53" i="4" s="1"/>
  <c r="C54" i="4"/>
  <c r="D54" i="4"/>
  <c r="Q54" i="4" s="1"/>
  <c r="C55" i="4"/>
  <c r="O55" i="4" s="1"/>
  <c r="D55" i="4"/>
  <c r="Q55" i="4" s="1"/>
  <c r="C56" i="4"/>
  <c r="D56" i="4"/>
  <c r="Q56" i="4" s="1"/>
  <c r="C57" i="4"/>
  <c r="D57" i="4"/>
  <c r="C58" i="4"/>
  <c r="D58" i="4"/>
  <c r="Q58" i="4" s="1"/>
  <c r="C59" i="4"/>
  <c r="O59" i="4" s="1"/>
  <c r="D59" i="4"/>
  <c r="C60" i="4"/>
  <c r="O60" i="4" s="1"/>
  <c r="D60" i="4"/>
  <c r="C61" i="4"/>
  <c r="O61" i="4" s="1"/>
  <c r="D61" i="4"/>
  <c r="Q61" i="4" s="1"/>
  <c r="C62" i="4"/>
  <c r="D62" i="4"/>
  <c r="Q62" i="4" s="1"/>
  <c r="C63" i="4"/>
  <c r="O63" i="4" s="1"/>
  <c r="D63" i="4"/>
  <c r="Q63" i="4" s="1"/>
  <c r="C64" i="4"/>
  <c r="D64" i="4"/>
  <c r="C65" i="4"/>
  <c r="O65" i="4" s="1"/>
  <c r="D65" i="4"/>
  <c r="C66" i="4"/>
  <c r="D66" i="4"/>
  <c r="Q66" i="4" s="1"/>
  <c r="C67" i="4"/>
  <c r="O67" i="4" s="1"/>
  <c r="D67" i="4"/>
  <c r="Q67" i="4" s="1"/>
  <c r="C68" i="4"/>
  <c r="O68" i="4" s="1"/>
  <c r="D68" i="4"/>
  <c r="C69" i="4"/>
  <c r="O69" i="4" s="1"/>
  <c r="D69" i="4"/>
  <c r="Q69" i="4" s="1"/>
  <c r="C70" i="4"/>
  <c r="O70" i="4" s="1"/>
  <c r="D70" i="4"/>
  <c r="Q70" i="4" s="1"/>
  <c r="C71" i="4"/>
  <c r="O71" i="4" s="1"/>
  <c r="D71" i="4"/>
  <c r="Q71" i="4" s="1"/>
  <c r="C72" i="4"/>
  <c r="D72" i="4"/>
  <c r="Q72" i="4" s="1"/>
  <c r="C73" i="4"/>
  <c r="D73" i="4"/>
  <c r="Q73" i="4" s="1"/>
  <c r="C74" i="4"/>
  <c r="D74" i="4"/>
  <c r="Q74" i="4" s="1"/>
  <c r="C75" i="4"/>
  <c r="O75" i="4" s="1"/>
  <c r="D75" i="4"/>
  <c r="C76" i="4"/>
  <c r="O76" i="4" s="1"/>
  <c r="D76" i="4"/>
  <c r="C77" i="4"/>
  <c r="O77" i="4" s="1"/>
  <c r="D77" i="4"/>
  <c r="Q77" i="4" s="1"/>
  <c r="C78" i="4"/>
  <c r="D78" i="4"/>
  <c r="Q78" i="4" s="1"/>
  <c r="C79" i="4"/>
  <c r="O79" i="4" s="1"/>
  <c r="D79" i="4"/>
  <c r="Q79" i="4" s="1"/>
  <c r="C80" i="4"/>
  <c r="D80" i="4"/>
  <c r="P80" i="4" s="1"/>
  <c r="C81" i="4"/>
  <c r="O81" i="4" s="1"/>
  <c r="D81" i="4"/>
  <c r="Q81" i="4" s="1"/>
  <c r="C82" i="4"/>
  <c r="O82" i="4" s="1"/>
  <c r="D82" i="4"/>
  <c r="Q82" i="4" s="1"/>
  <c r="C83" i="4"/>
  <c r="O83" i="4" s="1"/>
  <c r="D83" i="4"/>
  <c r="Q83" i="4" s="1"/>
  <c r="C84" i="4"/>
  <c r="D84" i="4"/>
  <c r="C85" i="4"/>
  <c r="O85" i="4" s="1"/>
  <c r="D85" i="4"/>
  <c r="Q85" i="4" s="1"/>
  <c r="C86" i="4"/>
  <c r="D86" i="4"/>
  <c r="C87" i="4"/>
  <c r="O87" i="4" s="1"/>
  <c r="D87" i="4"/>
  <c r="Q87" i="4" s="1"/>
  <c r="C88" i="4"/>
  <c r="D88" i="4"/>
  <c r="P88" i="4" s="1"/>
  <c r="C89" i="4"/>
  <c r="D89" i="4"/>
  <c r="Q89" i="4" s="1"/>
  <c r="C90" i="4"/>
  <c r="D90" i="4"/>
  <c r="Q90" i="4" s="1"/>
  <c r="C91" i="4"/>
  <c r="O91" i="4" s="1"/>
  <c r="D91" i="4"/>
  <c r="Q91" i="4" s="1"/>
  <c r="C92" i="4"/>
  <c r="D92" i="4"/>
  <c r="P92" i="4" s="1"/>
  <c r="C93" i="4"/>
  <c r="D93" i="4"/>
  <c r="C94" i="4"/>
  <c r="D94" i="4"/>
  <c r="Q94" i="4" s="1"/>
  <c r="C95" i="4"/>
  <c r="O95" i="4" s="1"/>
  <c r="D95" i="4"/>
  <c r="Q95" i="4" s="1"/>
  <c r="C96" i="4"/>
  <c r="O96" i="4" s="1"/>
  <c r="D96" i="4"/>
  <c r="P96" i="4" s="1"/>
  <c r="C97" i="4"/>
  <c r="D97" i="4"/>
  <c r="Q97" i="4" s="1"/>
  <c r="C98" i="4"/>
  <c r="O98" i="4" s="1"/>
  <c r="D98" i="4"/>
  <c r="Q98" i="4" s="1"/>
  <c r="C99" i="4"/>
  <c r="O99" i="4" s="1"/>
  <c r="D99" i="4"/>
  <c r="C100" i="4"/>
  <c r="O100" i="4" s="1"/>
  <c r="D100" i="4"/>
  <c r="O6" i="4"/>
  <c r="O8" i="4"/>
  <c r="O10" i="4"/>
  <c r="O16" i="4"/>
  <c r="O17" i="4"/>
  <c r="O18" i="4"/>
  <c r="O20" i="4"/>
  <c r="O22" i="4"/>
  <c r="O26" i="4"/>
  <c r="O28" i="4"/>
  <c r="O32" i="4"/>
  <c r="O36" i="4"/>
  <c r="O38" i="4"/>
  <c r="O40" i="4"/>
  <c r="O44" i="4"/>
  <c r="O52" i="4"/>
  <c r="O54" i="4"/>
  <c r="O58" i="4"/>
  <c r="O64" i="4"/>
  <c r="O66" i="4"/>
  <c r="O74" i="4"/>
  <c r="O80" i="4"/>
  <c r="O84" i="4"/>
  <c r="O86" i="4"/>
  <c r="O88" i="4"/>
  <c r="O90" i="4"/>
  <c r="O92" i="4"/>
  <c r="O93" i="4"/>
  <c r="Q41" i="4"/>
  <c r="Q43" i="4"/>
  <c r="Q49" i="4"/>
  <c r="Q57" i="4"/>
  <c r="Q59" i="4"/>
  <c r="Q65" i="4"/>
  <c r="Q75" i="4"/>
  <c r="Q86" i="4"/>
  <c r="Q99" i="4"/>
  <c r="E7" i="4"/>
  <c r="E8" i="4"/>
  <c r="S8" i="4" s="1"/>
  <c r="E40" i="4"/>
  <c r="B37" i="5"/>
  <c r="B36" i="5"/>
  <c r="P93" i="4" l="1"/>
  <c r="R41" i="3"/>
  <c r="R12" i="3"/>
  <c r="T68" i="3"/>
  <c r="S151" i="3"/>
  <c r="P144" i="3"/>
  <c r="P64" i="3"/>
  <c r="R116" i="3"/>
  <c r="S37" i="3"/>
  <c r="R27" i="3"/>
  <c r="P96" i="3"/>
  <c r="R94" i="3"/>
  <c r="R19" i="3"/>
  <c r="S13" i="3"/>
  <c r="T106" i="3"/>
  <c r="AC63" i="3"/>
  <c r="AD63" i="3" s="1"/>
  <c r="AC111" i="3"/>
  <c r="AD111" i="3" s="1"/>
  <c r="T83" i="3"/>
  <c r="T89" i="3"/>
  <c r="T93" i="3"/>
  <c r="T121" i="3"/>
  <c r="T145" i="3"/>
  <c r="T151" i="3"/>
  <c r="T153" i="3"/>
  <c r="P110" i="3"/>
  <c r="R78" i="3"/>
  <c r="T128" i="3"/>
  <c r="T94" i="3"/>
  <c r="T50" i="3"/>
  <c r="P104" i="3"/>
  <c r="P52" i="3"/>
  <c r="P30" i="3"/>
  <c r="R64" i="3"/>
  <c r="T90" i="3"/>
  <c r="R16" i="3"/>
  <c r="R20" i="3"/>
  <c r="R32" i="3"/>
  <c r="R48" i="3"/>
  <c r="R56" i="3"/>
  <c r="R90" i="3"/>
  <c r="R104" i="3"/>
  <c r="R136" i="3"/>
  <c r="R144" i="3"/>
  <c r="Q80" i="4"/>
  <c r="P78" i="4"/>
  <c r="P72" i="4"/>
  <c r="P62" i="4"/>
  <c r="P56" i="4"/>
  <c r="S33" i="3"/>
  <c r="T41" i="3"/>
  <c r="S35" i="3"/>
  <c r="W145" i="3"/>
  <c r="P57" i="4"/>
  <c r="S29" i="3"/>
  <c r="S153" i="3"/>
  <c r="W33" i="3"/>
  <c r="W77" i="3"/>
  <c r="W81" i="3"/>
  <c r="W103" i="3"/>
  <c r="W119" i="3"/>
  <c r="W151" i="3"/>
  <c r="R123" i="3"/>
  <c r="R143" i="3"/>
  <c r="S40" i="4"/>
  <c r="Q96" i="4"/>
  <c r="O56" i="4"/>
  <c r="P68" i="4"/>
  <c r="P64" i="4"/>
  <c r="P44" i="4"/>
  <c r="P40" i="4"/>
  <c r="P33" i="4"/>
  <c r="P118" i="3"/>
  <c r="Q49" i="3"/>
  <c r="Q43" i="3"/>
  <c r="R86" i="3"/>
  <c r="S152" i="3"/>
  <c r="S131" i="3"/>
  <c r="S39" i="3"/>
  <c r="S30" i="3"/>
  <c r="S10" i="3"/>
  <c r="T112" i="3"/>
  <c r="T104" i="3"/>
  <c r="T91" i="3"/>
  <c r="T40" i="3"/>
  <c r="O128" i="3"/>
  <c r="O56" i="3"/>
  <c r="R149" i="3"/>
  <c r="T8" i="3"/>
  <c r="T10" i="3"/>
  <c r="T12" i="3"/>
  <c r="T14" i="3"/>
  <c r="T16" i="3"/>
  <c r="T22" i="3"/>
  <c r="AC82" i="3"/>
  <c r="AD82" i="3" s="1"/>
  <c r="S59" i="3"/>
  <c r="S109" i="3"/>
  <c r="S117" i="3"/>
  <c r="S125" i="3"/>
  <c r="S133" i="3"/>
  <c r="S137" i="3"/>
  <c r="P79" i="4"/>
  <c r="R21" i="3"/>
  <c r="R77" i="4"/>
  <c r="R73" i="4"/>
  <c r="R69" i="4"/>
  <c r="R65" i="4"/>
  <c r="R49" i="4"/>
  <c r="R45" i="4"/>
  <c r="R41" i="4"/>
  <c r="Q88" i="4"/>
  <c r="P75" i="4"/>
  <c r="P43" i="4"/>
  <c r="P32" i="4"/>
  <c r="P14" i="4"/>
  <c r="P8" i="4"/>
  <c r="P33" i="3"/>
  <c r="P21" i="3"/>
  <c r="R106" i="3"/>
  <c r="R70" i="3"/>
  <c r="R37" i="3"/>
  <c r="R10" i="3"/>
  <c r="S103" i="3"/>
  <c r="S43" i="3"/>
  <c r="S22" i="3"/>
  <c r="T120" i="3"/>
  <c r="T110" i="3"/>
  <c r="T81" i="3"/>
  <c r="T43" i="3"/>
  <c r="T27" i="3"/>
  <c r="S157" i="3"/>
  <c r="R105" i="3"/>
  <c r="V107" i="3"/>
  <c r="S11" i="3"/>
  <c r="S15" i="3"/>
  <c r="S25" i="3"/>
  <c r="S27" i="3"/>
  <c r="S82" i="3"/>
  <c r="T134" i="3"/>
  <c r="U121" i="3"/>
  <c r="U94" i="3"/>
  <c r="W45" i="3"/>
  <c r="W41" i="3"/>
  <c r="P143" i="3"/>
  <c r="P123" i="3"/>
  <c r="T137" i="3"/>
  <c r="T55" i="3"/>
  <c r="R65" i="3"/>
  <c r="R77" i="3"/>
  <c r="R85" i="3"/>
  <c r="R93" i="3"/>
  <c r="V105" i="3"/>
  <c r="AC87" i="3"/>
  <c r="AD87" i="3" s="1"/>
  <c r="T63" i="3"/>
  <c r="T69" i="3"/>
  <c r="T79" i="3"/>
  <c r="T85" i="3"/>
  <c r="T141" i="3"/>
  <c r="AC177" i="3"/>
  <c r="AD177" i="3" s="1"/>
  <c r="P121" i="3"/>
  <c r="P89" i="3"/>
  <c r="P83" i="3"/>
  <c r="R44" i="3"/>
  <c r="R36" i="3"/>
  <c r="R23" i="3"/>
  <c r="T113" i="3"/>
  <c r="R30" i="3"/>
  <c r="V59" i="3"/>
  <c r="V79" i="3"/>
  <c r="V87" i="3"/>
  <c r="R137" i="3"/>
  <c r="V139" i="3"/>
  <c r="T9" i="3"/>
  <c r="AC51" i="3"/>
  <c r="AD51" i="3" s="1"/>
  <c r="T23" i="3"/>
  <c r="AC72" i="3"/>
  <c r="AD72" i="3" s="1"/>
  <c r="T44" i="3"/>
  <c r="T46" i="3"/>
  <c r="R147" i="3"/>
  <c r="T75" i="3"/>
  <c r="P153" i="3"/>
  <c r="R61" i="3"/>
  <c r="R73" i="3"/>
  <c r="R81" i="3"/>
  <c r="R89" i="3"/>
  <c r="R101" i="3"/>
  <c r="T61" i="3"/>
  <c r="T67" i="3"/>
  <c r="AC113" i="3"/>
  <c r="AD113" i="3" s="1"/>
  <c r="AC135" i="3"/>
  <c r="AD135" i="3" s="1"/>
  <c r="AC151" i="3"/>
  <c r="AD151" i="3" s="1"/>
  <c r="T139" i="3"/>
  <c r="AC179" i="3"/>
  <c r="AD179" i="3" s="1"/>
  <c r="P151" i="3"/>
  <c r="P81" i="3"/>
  <c r="P32" i="3"/>
  <c r="R121" i="3"/>
  <c r="R42" i="3"/>
  <c r="R9" i="3"/>
  <c r="R50" i="3"/>
  <c r="R115" i="3"/>
  <c r="AC98" i="3"/>
  <c r="AD98" i="3" s="1"/>
  <c r="T70" i="3"/>
  <c r="AC108" i="3"/>
  <c r="AD108" i="3" s="1"/>
  <c r="T86" i="3"/>
  <c r="AC124" i="3"/>
  <c r="AD124" i="3" s="1"/>
  <c r="AC126" i="3"/>
  <c r="AD126" i="3" s="1"/>
  <c r="T108" i="3"/>
  <c r="T136" i="3"/>
  <c r="AC172" i="3"/>
  <c r="AD172" i="3" s="1"/>
  <c r="AC174" i="3"/>
  <c r="AD174" i="3" s="1"/>
  <c r="AC176" i="3"/>
  <c r="AD176" i="3" s="1"/>
  <c r="T150" i="3"/>
  <c r="W9" i="3"/>
  <c r="Q93" i="4"/>
  <c r="P65" i="4"/>
  <c r="Q139" i="3"/>
  <c r="Q117" i="3"/>
  <c r="Q27" i="3"/>
  <c r="Q23" i="3"/>
  <c r="S17" i="3"/>
  <c r="T125" i="3"/>
  <c r="T119" i="3"/>
  <c r="T82" i="3"/>
  <c r="T21" i="3"/>
  <c r="AC112" i="3"/>
  <c r="AD112" i="3" s="1"/>
  <c r="AC119" i="3"/>
  <c r="AD119" i="3" s="1"/>
  <c r="AC123" i="3"/>
  <c r="AD123" i="3" s="1"/>
  <c r="AC127" i="3"/>
  <c r="AD127" i="3" s="1"/>
  <c r="AC143" i="3"/>
  <c r="AD143" i="3" s="1"/>
  <c r="AC183" i="3"/>
  <c r="AD183" i="3" s="1"/>
  <c r="T157" i="3"/>
  <c r="W11" i="3"/>
  <c r="P86" i="4"/>
  <c r="P31" i="4"/>
  <c r="P30" i="4"/>
  <c r="Q121" i="3"/>
  <c r="Q67" i="3"/>
  <c r="Q63" i="3"/>
  <c r="Q42" i="3"/>
  <c r="Q21" i="3"/>
  <c r="Q15" i="3"/>
  <c r="Q11" i="3"/>
  <c r="S141" i="3"/>
  <c r="S46" i="3"/>
  <c r="S23" i="3"/>
  <c r="S9" i="3"/>
  <c r="T123" i="3"/>
  <c r="T59" i="3"/>
  <c r="T19" i="3"/>
  <c r="W17" i="3"/>
  <c r="W25" i="3"/>
  <c r="T29" i="3"/>
  <c r="T65" i="3"/>
  <c r="AC103" i="3"/>
  <c r="AD103" i="3" s="1"/>
  <c r="AC167" i="3"/>
  <c r="AD167" i="3" s="1"/>
  <c r="AC171" i="3"/>
  <c r="AD171" i="3" s="1"/>
  <c r="P89" i="4"/>
  <c r="P81" i="4"/>
  <c r="P55" i="4"/>
  <c r="P54" i="4"/>
  <c r="P48" i="4"/>
  <c r="P17" i="4"/>
  <c r="Q141" i="3"/>
  <c r="Q133" i="3"/>
  <c r="Q69" i="3"/>
  <c r="Q61" i="3"/>
  <c r="Q9" i="3"/>
  <c r="S121" i="3"/>
  <c r="S42" i="3"/>
  <c r="S21" i="3"/>
  <c r="S84" i="3"/>
  <c r="T47" i="3"/>
  <c r="AC92" i="3"/>
  <c r="AD92" i="3" s="1"/>
  <c r="AC115" i="3"/>
  <c r="AD115" i="3" s="1"/>
  <c r="R47" i="3"/>
  <c r="O47" i="3"/>
  <c r="O51" i="3"/>
  <c r="S51" i="3"/>
  <c r="O55" i="3"/>
  <c r="S55" i="3"/>
  <c r="R63" i="3"/>
  <c r="O63" i="3"/>
  <c r="S75" i="3"/>
  <c r="O75" i="3"/>
  <c r="R79" i="3"/>
  <c r="O79" i="3"/>
  <c r="S83" i="3"/>
  <c r="O83" i="3"/>
  <c r="O87" i="3"/>
  <c r="S87" i="3"/>
  <c r="O91" i="3"/>
  <c r="R91" i="3"/>
  <c r="O95" i="3"/>
  <c r="R95" i="3"/>
  <c r="S95" i="3"/>
  <c r="R97" i="3"/>
  <c r="O97" i="3"/>
  <c r="O99" i="3"/>
  <c r="S99" i="3"/>
  <c r="O108" i="3"/>
  <c r="R108" i="3"/>
  <c r="O119" i="3"/>
  <c r="S119" i="3"/>
  <c r="AC47" i="3"/>
  <c r="AD47" i="3" s="1"/>
  <c r="T17" i="3"/>
  <c r="P17" i="3"/>
  <c r="T18" i="3"/>
  <c r="Q18" i="3"/>
  <c r="P74" i="3"/>
  <c r="T74" i="3"/>
  <c r="T127" i="3"/>
  <c r="R127" i="3"/>
  <c r="AC159" i="3"/>
  <c r="AD159" i="3" s="1"/>
  <c r="T129" i="3"/>
  <c r="P131" i="3"/>
  <c r="R131" i="3"/>
  <c r="P155" i="3"/>
  <c r="T155" i="3"/>
  <c r="Q92" i="4"/>
  <c r="O72" i="4"/>
  <c r="O48" i="4"/>
  <c r="P99" i="4"/>
  <c r="P67" i="4"/>
  <c r="Q47" i="4"/>
  <c r="P47" i="4"/>
  <c r="Q23" i="4"/>
  <c r="P23" i="4"/>
  <c r="P19" i="4"/>
  <c r="P16" i="4"/>
  <c r="Q85" i="3"/>
  <c r="R111" i="3"/>
  <c r="R75" i="3"/>
  <c r="R59" i="3"/>
  <c r="R17" i="3"/>
  <c r="S147" i="3"/>
  <c r="S123" i="3"/>
  <c r="S101" i="3"/>
  <c r="S71" i="3"/>
  <c r="S56" i="3"/>
  <c r="T73" i="3"/>
  <c r="O85" i="3"/>
  <c r="O50" i="3"/>
  <c r="AC55" i="3"/>
  <c r="AD55" i="3" s="1"/>
  <c r="T25" i="3"/>
  <c r="R25" i="3"/>
  <c r="T30" i="3"/>
  <c r="Q30" i="3"/>
  <c r="AC62" i="3"/>
  <c r="AD62" i="3" s="1"/>
  <c r="Q32" i="3"/>
  <c r="AC76" i="3"/>
  <c r="AD76" i="3" s="1"/>
  <c r="P46" i="3"/>
  <c r="P48" i="3"/>
  <c r="T48" i="3"/>
  <c r="T53" i="3"/>
  <c r="AC83" i="3"/>
  <c r="AD83" i="3" s="1"/>
  <c r="P53" i="3"/>
  <c r="S60" i="3"/>
  <c r="P99" i="3"/>
  <c r="T99" i="3"/>
  <c r="AC136" i="3"/>
  <c r="AD136" i="3" s="1"/>
  <c r="S106" i="3"/>
  <c r="P114" i="3"/>
  <c r="AC144" i="3"/>
  <c r="AD144" i="3" s="1"/>
  <c r="R114" i="3"/>
  <c r="AC146" i="3"/>
  <c r="AD146" i="3" s="1"/>
  <c r="Q7" i="4"/>
  <c r="P7" i="4"/>
  <c r="O33" i="4"/>
  <c r="P87" i="4"/>
  <c r="P63" i="4"/>
  <c r="Q39" i="4"/>
  <c r="P39" i="4"/>
  <c r="P35" i="4"/>
  <c r="P24" i="4"/>
  <c r="P15" i="4"/>
  <c r="R55" i="3"/>
  <c r="S97" i="3"/>
  <c r="S67" i="3"/>
  <c r="O101" i="3"/>
  <c r="O81" i="3"/>
  <c r="O65" i="3"/>
  <c r="O46" i="3"/>
  <c r="R46" i="3"/>
  <c r="O48" i="3"/>
  <c r="S48" i="3"/>
  <c r="O54" i="3"/>
  <c r="R54" i="3"/>
  <c r="O58" i="3"/>
  <c r="S58" i="3"/>
  <c r="O62" i="3"/>
  <c r="S62" i="3"/>
  <c r="R62" i="3"/>
  <c r="O66" i="3"/>
  <c r="R66" i="3"/>
  <c r="S66" i="3"/>
  <c r="O68" i="3"/>
  <c r="S68" i="3"/>
  <c r="R68" i="3"/>
  <c r="O72" i="3"/>
  <c r="S72" i="3"/>
  <c r="O74" i="3"/>
  <c r="R74" i="3"/>
  <c r="O76" i="3"/>
  <c r="R76" i="3"/>
  <c r="O80" i="3"/>
  <c r="R80" i="3"/>
  <c r="S80" i="3"/>
  <c r="O84" i="3"/>
  <c r="R84" i="3"/>
  <c r="O88" i="3"/>
  <c r="R88" i="3"/>
  <c r="O90" i="3"/>
  <c r="S90" i="3"/>
  <c r="O102" i="3"/>
  <c r="S102" i="3"/>
  <c r="AC48" i="3"/>
  <c r="AD48" i="3" s="1"/>
  <c r="AC49" i="3"/>
  <c r="AD49" i="3" s="1"/>
  <c r="S19" i="3"/>
  <c r="T78" i="3"/>
  <c r="Q78" i="3"/>
  <c r="AC110" i="3"/>
  <c r="AD110" i="3" s="1"/>
  <c r="T80" i="3"/>
  <c r="Q80" i="3"/>
  <c r="T84" i="3"/>
  <c r="AC114" i="3"/>
  <c r="AD114" i="3" s="1"/>
  <c r="P84" i="3"/>
  <c r="AC156" i="3"/>
  <c r="AD156" i="3" s="1"/>
  <c r="P126" i="3"/>
  <c r="T126" i="3"/>
  <c r="AC162" i="3"/>
  <c r="AD162" i="3" s="1"/>
  <c r="AC175" i="3"/>
  <c r="AD175" i="3" s="1"/>
  <c r="P145" i="3"/>
  <c r="Q146" i="3"/>
  <c r="T146" i="3"/>
  <c r="S146" i="3"/>
  <c r="R61" i="4"/>
  <c r="R57" i="4"/>
  <c r="Q64" i="4"/>
  <c r="P100" i="4"/>
  <c r="P97" i="4"/>
  <c r="P95" i="4"/>
  <c r="P94" i="4"/>
  <c r="P127" i="3"/>
  <c r="Q136" i="3"/>
  <c r="R128" i="3"/>
  <c r="R99" i="3"/>
  <c r="R83" i="3"/>
  <c r="R67" i="3"/>
  <c r="R51" i="3"/>
  <c r="S107" i="3"/>
  <c r="S91" i="3"/>
  <c r="S78" i="3"/>
  <c r="S64" i="3"/>
  <c r="S50" i="3"/>
  <c r="T147" i="3"/>
  <c r="T131" i="3"/>
  <c r="O93" i="3"/>
  <c r="O77" i="3"/>
  <c r="O61" i="3"/>
  <c r="P28" i="3"/>
  <c r="R28" i="3"/>
  <c r="T57" i="3"/>
  <c r="Q57" i="3"/>
  <c r="AC89" i="3"/>
  <c r="AD89" i="3" s="1"/>
  <c r="Q59" i="3"/>
  <c r="T105" i="3"/>
  <c r="Q105" i="3"/>
  <c r="AC137" i="3"/>
  <c r="AD137" i="3" s="1"/>
  <c r="T107" i="3"/>
  <c r="Q107" i="3"/>
  <c r="T115" i="3"/>
  <c r="P115" i="3"/>
  <c r="P83" i="4"/>
  <c r="P76" i="4"/>
  <c r="P73" i="4"/>
  <c r="P71" i="4"/>
  <c r="P70" i="4"/>
  <c r="P59" i="4"/>
  <c r="P52" i="4"/>
  <c r="P49" i="4"/>
  <c r="P46" i="4"/>
  <c r="P28" i="4"/>
  <c r="P25" i="4"/>
  <c r="P22" i="4"/>
  <c r="P11" i="4"/>
  <c r="R14" i="3"/>
  <c r="O14" i="3"/>
  <c r="S18" i="3"/>
  <c r="R26" i="3"/>
  <c r="O26" i="3"/>
  <c r="S34" i="3"/>
  <c r="O34" i="3"/>
  <c r="V131" i="3"/>
  <c r="R145" i="3"/>
  <c r="O145" i="3"/>
  <c r="R150" i="3"/>
  <c r="O150" i="3"/>
  <c r="S7" i="3"/>
  <c r="T7" i="3"/>
  <c r="AC153" i="3"/>
  <c r="AD153" i="3" s="1"/>
  <c r="W123" i="3"/>
  <c r="T148" i="3"/>
  <c r="AC178" i="3"/>
  <c r="AD178" i="3" s="1"/>
  <c r="P84" i="4"/>
  <c r="P60" i="4"/>
  <c r="P51" i="4"/>
  <c r="P41" i="4"/>
  <c r="P38" i="4"/>
  <c r="P27" i="4"/>
  <c r="P12" i="4"/>
  <c r="P9" i="4"/>
  <c r="P6" i="4"/>
  <c r="R155" i="3"/>
  <c r="R125" i="3"/>
  <c r="O125" i="3"/>
  <c r="R141" i="3"/>
  <c r="O141" i="3"/>
  <c r="T20" i="3"/>
  <c r="AC50" i="3"/>
  <c r="AD50" i="3" s="1"/>
  <c r="P50" i="3"/>
  <c r="AC80" i="3"/>
  <c r="AD80" i="3" s="1"/>
  <c r="R117" i="3"/>
  <c r="AC147" i="3"/>
  <c r="AD147" i="3" s="1"/>
  <c r="U27" i="3"/>
  <c r="U46" i="3"/>
  <c r="U48" i="3"/>
  <c r="U60" i="3"/>
  <c r="R110" i="3"/>
  <c r="AC57" i="3"/>
  <c r="AD57" i="3" s="1"/>
  <c r="R31" i="3"/>
  <c r="T38" i="3"/>
  <c r="R52" i="3"/>
  <c r="AC91" i="3"/>
  <c r="AD91" i="3" s="1"/>
  <c r="AC94" i="3"/>
  <c r="AD94" i="3" s="1"/>
  <c r="AC102" i="3"/>
  <c r="AD102" i="3" s="1"/>
  <c r="AC105" i="3"/>
  <c r="AD105" i="3" s="1"/>
  <c r="R87" i="3"/>
  <c r="S92" i="3"/>
  <c r="AC129" i="3"/>
  <c r="AD129" i="3" s="1"/>
  <c r="AC133" i="3"/>
  <c r="AD133" i="3" s="1"/>
  <c r="T109" i="3"/>
  <c r="AC142" i="3"/>
  <c r="AD142" i="3" s="1"/>
  <c r="AC145" i="3"/>
  <c r="AD145" i="3" s="1"/>
  <c r="T118" i="3"/>
  <c r="AC157" i="3"/>
  <c r="AD157" i="3" s="1"/>
  <c r="AC161" i="3"/>
  <c r="AD161" i="3" s="1"/>
  <c r="T135" i="3"/>
  <c r="AC168" i="3"/>
  <c r="AD168" i="3" s="1"/>
  <c r="T140" i="3"/>
  <c r="AC182" i="3"/>
  <c r="AD182" i="3" s="1"/>
  <c r="V146" i="3"/>
  <c r="V130" i="3"/>
  <c r="V157" i="3"/>
  <c r="W49" i="3"/>
  <c r="V89" i="3"/>
  <c r="V91" i="3"/>
  <c r="V93" i="3"/>
  <c r="W133" i="3"/>
  <c r="W149" i="3"/>
  <c r="R7" i="3"/>
  <c r="T11" i="3"/>
  <c r="R13" i="3"/>
  <c r="T15" i="3"/>
  <c r="AC65" i="3"/>
  <c r="AD65" i="3" s="1"/>
  <c r="AC69" i="3"/>
  <c r="AD69" i="3" s="1"/>
  <c r="AC78" i="3"/>
  <c r="AD78" i="3" s="1"/>
  <c r="AC81" i="3"/>
  <c r="AD81" i="3" s="1"/>
  <c r="T54" i="3"/>
  <c r="AC93" i="3"/>
  <c r="AD93" i="3" s="1"/>
  <c r="AC97" i="3"/>
  <c r="AD97" i="3" s="1"/>
  <c r="T71" i="3"/>
  <c r="AC104" i="3"/>
  <c r="AD104" i="3" s="1"/>
  <c r="S76" i="3"/>
  <c r="AC118" i="3"/>
  <c r="AD118" i="3" s="1"/>
  <c r="AC121" i="3"/>
  <c r="AD121" i="3" s="1"/>
  <c r="T95" i="3"/>
  <c r="T102" i="3"/>
  <c r="T116" i="3"/>
  <c r="AC155" i="3"/>
  <c r="AD155" i="3" s="1"/>
  <c r="AC158" i="3"/>
  <c r="AD158" i="3" s="1"/>
  <c r="AC166" i="3"/>
  <c r="AD166" i="3" s="1"/>
  <c r="AC169" i="3"/>
  <c r="AD169" i="3" s="1"/>
  <c r="T143" i="3"/>
  <c r="R146" i="3"/>
  <c r="R96" i="4"/>
  <c r="R80" i="4"/>
  <c r="S72" i="4"/>
  <c r="S64" i="4"/>
  <c r="S56" i="4"/>
  <c r="S48" i="4"/>
  <c r="R31" i="4"/>
  <c r="R27" i="4"/>
  <c r="R23" i="4"/>
  <c r="R19" i="4"/>
  <c r="R15" i="4"/>
  <c r="R11" i="4"/>
  <c r="W7" i="3"/>
  <c r="AC54" i="3"/>
  <c r="AD54" i="3" s="1"/>
  <c r="R24" i="3"/>
  <c r="AC99" i="3"/>
  <c r="AD99" i="3" s="1"/>
  <c r="P69" i="3"/>
  <c r="AC163" i="3"/>
  <c r="AD163" i="3" s="1"/>
  <c r="P133" i="3"/>
  <c r="P36" i="3"/>
  <c r="R71" i="3"/>
  <c r="T152" i="3"/>
  <c r="T88" i="3"/>
  <c r="R69" i="3"/>
  <c r="R133" i="3"/>
  <c r="AC61" i="3"/>
  <c r="AD61" i="3" s="1"/>
  <c r="R33" i="3"/>
  <c r="T33" i="3"/>
  <c r="T66" i="3"/>
  <c r="P66" i="3"/>
  <c r="AC96" i="3"/>
  <c r="AD96" i="3" s="1"/>
  <c r="AC101" i="3"/>
  <c r="AD101" i="3" s="1"/>
  <c r="AC107" i="3"/>
  <c r="AD107" i="3" s="1"/>
  <c r="T77" i="3"/>
  <c r="R92" i="3"/>
  <c r="P92" i="3"/>
  <c r="AC125" i="3"/>
  <c r="AD125" i="3" s="1"/>
  <c r="T130" i="3"/>
  <c r="R130" i="3"/>
  <c r="P130" i="3"/>
  <c r="AC160" i="3"/>
  <c r="AD160" i="3" s="1"/>
  <c r="AC165" i="3"/>
  <c r="AD165" i="3" s="1"/>
  <c r="P154" i="3"/>
  <c r="R154" i="3"/>
  <c r="P71" i="3"/>
  <c r="P65" i="3"/>
  <c r="P24" i="3"/>
  <c r="T133" i="3"/>
  <c r="T31" i="3"/>
  <c r="T24" i="3"/>
  <c r="AC67" i="3"/>
  <c r="AD67" i="3" s="1"/>
  <c r="T37" i="3"/>
  <c r="P37" i="3"/>
  <c r="R39" i="3"/>
  <c r="T39" i="3"/>
  <c r="AC86" i="3"/>
  <c r="AD86" i="3" s="1"/>
  <c r="T56" i="3"/>
  <c r="AC95" i="3"/>
  <c r="AD95" i="3" s="1"/>
  <c r="AC131" i="3"/>
  <c r="AD131" i="3" s="1"/>
  <c r="T101" i="3"/>
  <c r="P101" i="3"/>
  <c r="T103" i="3"/>
  <c r="R103" i="3"/>
  <c r="T132" i="3"/>
  <c r="R132" i="3"/>
  <c r="P152" i="3"/>
  <c r="P31" i="3"/>
  <c r="P100" i="3"/>
  <c r="P95" i="3"/>
  <c r="R152" i="3"/>
  <c r="T100" i="3"/>
  <c r="P34" i="3"/>
  <c r="AC64" i="3"/>
  <c r="AD64" i="3" s="1"/>
  <c r="AC66" i="3"/>
  <c r="AD66" i="3" s="1"/>
  <c r="AC75" i="3"/>
  <c r="AD75" i="3" s="1"/>
  <c r="T45" i="3"/>
  <c r="R58" i="3"/>
  <c r="P58" i="3"/>
  <c r="R60" i="3"/>
  <c r="P60" i="3"/>
  <c r="T98" i="3"/>
  <c r="P98" i="3"/>
  <c r="AC128" i="3"/>
  <c r="AD128" i="3" s="1"/>
  <c r="AC139" i="3"/>
  <c r="AD139" i="3" s="1"/>
  <c r="R109" i="3"/>
  <c r="R122" i="3"/>
  <c r="P122" i="3"/>
  <c r="T122" i="3"/>
  <c r="V45" i="3"/>
  <c r="V65" i="3"/>
  <c r="V95" i="3"/>
  <c r="V97" i="3"/>
  <c r="AC56" i="3"/>
  <c r="AD56" i="3" s="1"/>
  <c r="T28" i="3"/>
  <c r="AC70" i="3"/>
  <c r="AD70" i="3" s="1"/>
  <c r="R40" i="3"/>
  <c r="AC88" i="3"/>
  <c r="AD88" i="3" s="1"/>
  <c r="R82" i="3"/>
  <c r="P82" i="3"/>
  <c r="AC120" i="3"/>
  <c r="AD120" i="3" s="1"/>
  <c r="AC152" i="3"/>
  <c r="AD152" i="3" s="1"/>
  <c r="T124" i="3"/>
  <c r="AC184" i="3"/>
  <c r="AD184" i="3" s="1"/>
  <c r="T156" i="3"/>
  <c r="P146" i="3"/>
  <c r="P87" i="3"/>
  <c r="R72" i="3"/>
  <c r="R15" i="3"/>
  <c r="T117" i="3"/>
  <c r="T87" i="3"/>
  <c r="T72" i="3"/>
  <c r="R129" i="3"/>
  <c r="AC53" i="3"/>
  <c r="AD53" i="3" s="1"/>
  <c r="AC59" i="3"/>
  <c r="AD59" i="3" s="1"/>
  <c r="R29" i="3"/>
  <c r="AC77" i="3"/>
  <c r="AD77" i="3" s="1"/>
  <c r="AC85" i="3"/>
  <c r="AD85" i="3" s="1"/>
  <c r="AC109" i="3"/>
  <c r="AD109" i="3" s="1"/>
  <c r="AC117" i="3"/>
  <c r="AD117" i="3" s="1"/>
  <c r="AC141" i="3"/>
  <c r="AD141" i="3" s="1"/>
  <c r="AC149" i="3"/>
  <c r="AD149" i="3" s="1"/>
  <c r="R138" i="3"/>
  <c r="P138" i="3"/>
  <c r="AC173" i="3"/>
  <c r="AD173" i="3" s="1"/>
  <c r="AC181" i="3"/>
  <c r="AD181" i="3" s="1"/>
  <c r="AC187" i="3"/>
  <c r="AD187" i="3" s="1"/>
  <c r="R157" i="3"/>
  <c r="V108" i="3"/>
  <c r="V39" i="3"/>
  <c r="R113" i="3"/>
  <c r="V129" i="3"/>
  <c r="V150" i="3"/>
  <c r="Q100" i="4"/>
  <c r="Q84" i="4"/>
  <c r="Q36" i="4"/>
  <c r="Q28" i="4"/>
  <c r="Q20" i="4"/>
  <c r="P98" i="4"/>
  <c r="P90" i="4"/>
  <c r="P85" i="4"/>
  <c r="P82" i="4"/>
  <c r="P77" i="4"/>
  <c r="P74" i="4"/>
  <c r="P69" i="4"/>
  <c r="P66" i="4"/>
  <c r="P61" i="4"/>
  <c r="P58" i="4"/>
  <c r="P53" i="4"/>
  <c r="P50" i="4"/>
  <c r="P45" i="4"/>
  <c r="P42" i="4"/>
  <c r="P37" i="4"/>
  <c r="P34" i="4"/>
  <c r="P29" i="4"/>
  <c r="P26" i="4"/>
  <c r="P21" i="4"/>
  <c r="P18" i="4"/>
  <c r="P13" i="4"/>
  <c r="P10" i="4"/>
  <c r="S98" i="4"/>
  <c r="S94" i="4"/>
  <c r="S90" i="4"/>
  <c r="S86" i="4"/>
  <c r="S82" i="4"/>
  <c r="S78" i="4"/>
  <c r="S74" i="4"/>
  <c r="S70" i="4"/>
  <c r="S66" i="4"/>
  <c r="S62" i="4"/>
  <c r="S58" i="4"/>
  <c r="S44" i="4"/>
  <c r="Q76" i="4"/>
  <c r="Q68" i="4"/>
  <c r="Q60" i="4"/>
  <c r="Q52" i="4"/>
  <c r="Q44" i="4"/>
  <c r="Q12" i="4"/>
  <c r="S97" i="4"/>
  <c r="S36" i="4"/>
  <c r="S32" i="4"/>
  <c r="S28" i="4"/>
  <c r="S24" i="4"/>
  <c r="S20" i="4"/>
  <c r="S16" i="4"/>
  <c r="S12" i="4"/>
  <c r="P5" i="4"/>
  <c r="Q156" i="3"/>
  <c r="AC52" i="3"/>
  <c r="AD52" i="3" s="1"/>
  <c r="AC58" i="3"/>
  <c r="AD58" i="3" s="1"/>
  <c r="AC68" i="3"/>
  <c r="AD68" i="3" s="1"/>
  <c r="AC74" i="3"/>
  <c r="AD74" i="3" s="1"/>
  <c r="AC84" i="3"/>
  <c r="AD84" i="3" s="1"/>
  <c r="AC90" i="3"/>
  <c r="AD90" i="3" s="1"/>
  <c r="AC100" i="3"/>
  <c r="AD100" i="3" s="1"/>
  <c r="AC106" i="3"/>
  <c r="AD106" i="3" s="1"/>
  <c r="AC116" i="3"/>
  <c r="AD116" i="3" s="1"/>
  <c r="AC122" i="3"/>
  <c r="AD122" i="3" s="1"/>
  <c r="AC132" i="3"/>
  <c r="AD132" i="3" s="1"/>
  <c r="AC138" i="3"/>
  <c r="AD138" i="3" s="1"/>
  <c r="AC148" i="3"/>
  <c r="AD148" i="3" s="1"/>
  <c r="AC154" i="3"/>
  <c r="AD154" i="3" s="1"/>
  <c r="AC164" i="3"/>
  <c r="AD164" i="3" s="1"/>
  <c r="AC170" i="3"/>
  <c r="AD170" i="3" s="1"/>
  <c r="AC180" i="3"/>
  <c r="AD180" i="3" s="1"/>
  <c r="AC186" i="3"/>
  <c r="AD186" i="3" s="1"/>
  <c r="S86" i="3"/>
  <c r="S70" i="3"/>
  <c r="S54" i="3"/>
  <c r="Q140" i="3"/>
  <c r="Q124" i="3"/>
  <c r="Q108" i="3"/>
  <c r="Q92" i="3"/>
  <c r="Q76" i="3"/>
  <c r="Q60" i="3"/>
  <c r="Q44" i="3"/>
  <c r="Q28" i="3"/>
  <c r="S118" i="3"/>
  <c r="S111" i="3"/>
  <c r="S79" i="3"/>
  <c r="S63" i="3"/>
  <c r="S47" i="3"/>
  <c r="T92" i="3"/>
  <c r="T76" i="3"/>
  <c r="T60" i="3"/>
  <c r="W127" i="3"/>
  <c r="W143" i="3"/>
  <c r="Q150" i="3"/>
  <c r="Q134" i="3"/>
  <c r="Q118" i="3"/>
  <c r="Q102" i="3"/>
  <c r="Q86" i="3"/>
  <c r="Q70" i="3"/>
  <c r="Q54" i="3"/>
  <c r="Q38" i="3"/>
  <c r="Q22" i="3"/>
  <c r="S127" i="3"/>
  <c r="S38" i="3"/>
  <c r="S31" i="3"/>
  <c r="S26" i="3"/>
  <c r="S14" i="3"/>
  <c r="T58" i="3"/>
  <c r="T42" i="3"/>
  <c r="T26" i="3"/>
  <c r="Q154" i="3"/>
  <c r="S126" i="3"/>
  <c r="S134" i="3"/>
  <c r="W147" i="3"/>
  <c r="AC185" i="3"/>
  <c r="AD185" i="3" s="1"/>
  <c r="S155" i="3"/>
  <c r="W66" i="3"/>
  <c r="W78" i="3"/>
  <c r="W80" i="3"/>
  <c r="W90" i="3"/>
  <c r="W94" i="3"/>
  <c r="W96" i="3"/>
  <c r="W98" i="3"/>
  <c r="W100" i="3"/>
  <c r="S135" i="3"/>
  <c r="S143" i="3"/>
  <c r="W154" i="3"/>
  <c r="O97" i="4"/>
  <c r="O94" i="4"/>
  <c r="O89" i="4"/>
  <c r="O78" i="4"/>
  <c r="O73" i="4"/>
  <c r="O62" i="4"/>
  <c r="O57" i="4"/>
  <c r="O46" i="4"/>
  <c r="O41" i="4"/>
  <c r="O30" i="4"/>
  <c r="O25" i="4"/>
  <c r="O14" i="4"/>
  <c r="O9" i="4"/>
  <c r="P91" i="4"/>
  <c r="R95" i="4"/>
  <c r="R67" i="4"/>
  <c r="R63" i="4"/>
  <c r="R59" i="4"/>
  <c r="R51" i="4"/>
  <c r="R47" i="4"/>
  <c r="R43" i="4"/>
  <c r="R37" i="4"/>
  <c r="R33" i="4"/>
  <c r="R29" i="4"/>
  <c r="R25" i="4"/>
  <c r="R21" i="4"/>
  <c r="R17" i="4"/>
  <c r="R13" i="4"/>
  <c r="R9" i="4"/>
  <c r="R5" i="4"/>
  <c r="O5" i="4"/>
  <c r="O96" i="3"/>
  <c r="S96" i="3"/>
  <c r="O100" i="3"/>
  <c r="S100" i="3"/>
  <c r="O104" i="3"/>
  <c r="S104" i="3"/>
  <c r="O112" i="3"/>
  <c r="S112" i="3"/>
  <c r="O8" i="3"/>
  <c r="S8" i="3"/>
  <c r="R45" i="3"/>
  <c r="O45" i="3"/>
  <c r="O120" i="3"/>
  <c r="S120" i="3"/>
  <c r="O124" i="3"/>
  <c r="S124" i="3"/>
  <c r="O132" i="3"/>
  <c r="S132" i="3"/>
  <c r="U137" i="3"/>
  <c r="O140" i="3"/>
  <c r="S140" i="3"/>
  <c r="R142" i="3"/>
  <c r="R126" i="3"/>
  <c r="R112" i="3"/>
  <c r="R98" i="3"/>
  <c r="S150" i="3"/>
  <c r="S145" i="3"/>
  <c r="O126" i="3"/>
  <c r="O115" i="3"/>
  <c r="O94" i="3"/>
  <c r="S156" i="3"/>
  <c r="O156" i="3"/>
  <c r="R156" i="3"/>
  <c r="O148" i="3"/>
  <c r="S148" i="3"/>
  <c r="R151" i="3"/>
  <c r="R140" i="3"/>
  <c r="R135" i="3"/>
  <c r="R124" i="3"/>
  <c r="R120" i="3"/>
  <c r="R107" i="3"/>
  <c r="R102" i="3"/>
  <c r="R96" i="3"/>
  <c r="R43" i="3"/>
  <c r="R11" i="3"/>
  <c r="S115" i="3"/>
  <c r="S110" i="3"/>
  <c r="S105" i="3"/>
  <c r="S94" i="3"/>
  <c r="O143" i="3"/>
  <c r="O134" i="3"/>
  <c r="O129" i="3"/>
  <c r="O98" i="3"/>
  <c r="R153" i="3"/>
  <c r="O12" i="3"/>
  <c r="S12" i="3"/>
  <c r="O16" i="3"/>
  <c r="S16" i="3"/>
  <c r="O20" i="3"/>
  <c r="S20" i="3"/>
  <c r="O24" i="3"/>
  <c r="S24" i="3"/>
  <c r="O28" i="3"/>
  <c r="S28" i="3"/>
  <c r="O32" i="3"/>
  <c r="S32" i="3"/>
  <c r="O36" i="3"/>
  <c r="S36" i="3"/>
  <c r="O40" i="3"/>
  <c r="S40" i="3"/>
  <c r="R49" i="3"/>
  <c r="O49" i="3"/>
  <c r="R53" i="3"/>
  <c r="O53" i="3"/>
  <c r="R57" i="3"/>
  <c r="O57" i="3"/>
  <c r="R134" i="3"/>
  <c r="R100" i="3"/>
  <c r="R38" i="3"/>
  <c r="R34" i="3"/>
  <c r="R22" i="3"/>
  <c r="R18" i="3"/>
  <c r="S129" i="3"/>
  <c r="S93" i="3"/>
  <c r="S89" i="3"/>
  <c r="S85" i="3"/>
  <c r="S81" i="3"/>
  <c r="S77" i="3"/>
  <c r="S73" i="3"/>
  <c r="S69" i="3"/>
  <c r="S65" i="3"/>
  <c r="S61" i="3"/>
  <c r="S57" i="3"/>
  <c r="S53" i="3"/>
  <c r="S49" i="3"/>
  <c r="S45" i="3"/>
  <c r="O137" i="3"/>
  <c r="O113" i="3"/>
  <c r="O153" i="3"/>
  <c r="U40" i="3"/>
  <c r="U57" i="3"/>
  <c r="U71" i="3"/>
  <c r="U75" i="3"/>
  <c r="U113" i="3"/>
  <c r="S116" i="3"/>
  <c r="S108" i="3"/>
  <c r="S44" i="3"/>
  <c r="O154" i="3"/>
  <c r="U42" i="3"/>
  <c r="U44" i="3"/>
  <c r="U141" i="3"/>
  <c r="X77" i="3"/>
  <c r="X91" i="3"/>
  <c r="X81" i="3"/>
  <c r="W57" i="3"/>
  <c r="W139" i="3"/>
  <c r="S41" i="4"/>
  <c r="U157" i="3"/>
  <c r="R100" i="4"/>
  <c r="X105" i="3"/>
  <c r="W39" i="3"/>
  <c r="V42" i="3"/>
  <c r="V60" i="3"/>
  <c r="U95" i="3"/>
  <c r="W156" i="3"/>
  <c r="X156" i="3"/>
  <c r="V156" i="3"/>
  <c r="U156" i="3"/>
  <c r="X97" i="3"/>
  <c r="X93" i="3"/>
  <c r="T31" i="4"/>
  <c r="R84" i="4"/>
  <c r="X129" i="3"/>
  <c r="X96" i="3"/>
  <c r="X65" i="3"/>
  <c r="X27" i="3"/>
  <c r="U93" i="3"/>
  <c r="U97" i="3"/>
  <c r="X100" i="3"/>
  <c r="X95" i="3"/>
  <c r="U65" i="3"/>
  <c r="V66" i="3"/>
  <c r="U96" i="3"/>
  <c r="W129" i="3"/>
  <c r="S91" i="4"/>
  <c r="T91" i="4"/>
  <c r="T97" i="4"/>
  <c r="T59" i="4"/>
  <c r="T33" i="4"/>
  <c r="T11" i="4"/>
  <c r="S73" i="4"/>
  <c r="S43" i="4"/>
  <c r="S21" i="4"/>
  <c r="X87" i="3"/>
  <c r="W157" i="3"/>
  <c r="W59" i="3"/>
  <c r="W65" i="3"/>
  <c r="W87" i="3"/>
  <c r="U89" i="3"/>
  <c r="U100" i="3"/>
  <c r="W107" i="3"/>
  <c r="W115" i="3"/>
  <c r="T78" i="4"/>
  <c r="T43" i="4"/>
  <c r="T5" i="4"/>
  <c r="S57" i="4"/>
  <c r="S11" i="4"/>
  <c r="R78" i="4"/>
  <c r="X157" i="3"/>
  <c r="X90" i="3"/>
  <c r="U87" i="3"/>
  <c r="U107" i="3"/>
  <c r="T21" i="4"/>
  <c r="S92" i="4"/>
  <c r="S52" i="4"/>
  <c r="S31" i="4"/>
  <c r="R90" i="4"/>
  <c r="X107" i="3"/>
  <c r="X98" i="3"/>
  <c r="X89" i="3"/>
  <c r="X59" i="3"/>
  <c r="U90" i="3"/>
  <c r="V94" i="3"/>
  <c r="W95" i="3"/>
  <c r="V96" i="3"/>
  <c r="W105" i="3"/>
  <c r="V43" i="3"/>
  <c r="X43" i="3"/>
  <c r="W51" i="3"/>
  <c r="V51" i="3"/>
  <c r="V67" i="3"/>
  <c r="X67" i="3"/>
  <c r="W70" i="3"/>
  <c r="V70" i="3"/>
  <c r="X70" i="3"/>
  <c r="S85" i="4"/>
  <c r="T85" i="4"/>
  <c r="U50" i="3"/>
  <c r="V50" i="3"/>
  <c r="V69" i="3"/>
  <c r="W69" i="3"/>
  <c r="W72" i="3"/>
  <c r="V72" i="3"/>
  <c r="U72" i="3"/>
  <c r="W74" i="3"/>
  <c r="V74" i="3"/>
  <c r="X74" i="3"/>
  <c r="U74" i="3"/>
  <c r="W92" i="3"/>
  <c r="X92" i="3"/>
  <c r="U92" i="3"/>
  <c r="R87" i="4"/>
  <c r="S87" i="4"/>
  <c r="S81" i="4"/>
  <c r="R81" i="4"/>
  <c r="R97" i="4"/>
  <c r="R7" i="4"/>
  <c r="S7" i="4"/>
  <c r="T7" i="4"/>
  <c r="X69" i="3"/>
  <c r="V47" i="3"/>
  <c r="W47" i="3"/>
  <c r="U51" i="3"/>
  <c r="W68" i="3"/>
  <c r="V68" i="3"/>
  <c r="U70" i="3"/>
  <c r="X68" i="3"/>
  <c r="W43" i="3"/>
  <c r="V46" i="3"/>
  <c r="U58" i="3"/>
  <c r="V58" i="3"/>
  <c r="W67" i="3"/>
  <c r="U69" i="3"/>
  <c r="V71" i="3"/>
  <c r="W71" i="3"/>
  <c r="X71" i="3"/>
  <c r="V73" i="3"/>
  <c r="W73" i="3"/>
  <c r="U73" i="3"/>
  <c r="W88" i="3"/>
  <c r="X88" i="3"/>
  <c r="U88" i="3"/>
  <c r="V99" i="3"/>
  <c r="U99" i="3"/>
  <c r="T90" i="4"/>
  <c r="T70" i="4"/>
  <c r="T49" i="4"/>
  <c r="T27" i="4"/>
  <c r="T17" i="4"/>
  <c r="S67" i="4"/>
  <c r="S37" i="4"/>
  <c r="S27" i="4"/>
  <c r="R88" i="4"/>
  <c r="X103" i="3"/>
  <c r="U104" i="3"/>
  <c r="U128" i="3"/>
  <c r="T98" i="4"/>
  <c r="T62" i="4"/>
  <c r="T47" i="4"/>
  <c r="T37" i="4"/>
  <c r="T15" i="4"/>
  <c r="S84" i="4"/>
  <c r="S59" i="4"/>
  <c r="S47" i="4"/>
  <c r="S25" i="4"/>
  <c r="S15" i="4"/>
  <c r="R94" i="4"/>
  <c r="R62" i="4"/>
  <c r="R52" i="4"/>
  <c r="X147" i="3"/>
  <c r="X127" i="3"/>
  <c r="X66" i="3"/>
  <c r="U91" i="3"/>
  <c r="U98" i="3"/>
  <c r="R99" i="4"/>
  <c r="T99" i="4"/>
  <c r="T93" i="4"/>
  <c r="S93" i="4"/>
  <c r="R93" i="4"/>
  <c r="R89" i="4"/>
  <c r="S89" i="4"/>
  <c r="T89" i="4"/>
  <c r="R83" i="4"/>
  <c r="S83" i="4"/>
  <c r="T83" i="4"/>
  <c r="R79" i="4"/>
  <c r="S79" i="4"/>
  <c r="R71" i="4"/>
  <c r="T71" i="4"/>
  <c r="S71" i="4"/>
  <c r="T68" i="4"/>
  <c r="R68" i="4"/>
  <c r="R55" i="4"/>
  <c r="S55" i="4"/>
  <c r="T55" i="4"/>
  <c r="R53" i="4"/>
  <c r="S53" i="4"/>
  <c r="S50" i="4"/>
  <c r="T50" i="4"/>
  <c r="R50" i="4"/>
  <c r="R39" i="4"/>
  <c r="S39" i="4"/>
  <c r="T39" i="4"/>
  <c r="R35" i="4"/>
  <c r="S35" i="4"/>
  <c r="T35" i="4"/>
  <c r="U127" i="3"/>
  <c r="T69" i="4"/>
  <c r="X149" i="3"/>
  <c r="X80" i="3"/>
  <c r="U78" i="3"/>
  <c r="U80" i="3"/>
  <c r="C39" i="5"/>
  <c r="T94" i="4"/>
  <c r="T82" i="4"/>
  <c r="T73" i="4"/>
  <c r="T67" i="4"/>
  <c r="T58" i="4"/>
  <c r="T51" i="4"/>
  <c r="T41" i="4"/>
  <c r="T25" i="4"/>
  <c r="T19" i="4"/>
  <c r="T9" i="4"/>
  <c r="S100" i="4"/>
  <c r="S61" i="4"/>
  <c r="S51" i="4"/>
  <c r="S45" i="4"/>
  <c r="S29" i="4"/>
  <c r="S19" i="4"/>
  <c r="S13" i="4"/>
  <c r="R86" i="4"/>
  <c r="R60" i="4"/>
  <c r="X79" i="3"/>
  <c r="X39" i="3"/>
  <c r="U19" i="3"/>
  <c r="U35" i="3"/>
  <c r="U59" i="3"/>
  <c r="V77" i="3"/>
  <c r="V88" i="3"/>
  <c r="W89" i="3"/>
  <c r="V90" i="3"/>
  <c r="W91" i="3"/>
  <c r="V92" i="3"/>
  <c r="W93" i="3"/>
  <c r="W97" i="3"/>
  <c r="V98" i="3"/>
  <c r="W99" i="3"/>
  <c r="V100" i="3"/>
  <c r="V103" i="3"/>
  <c r="V127" i="3"/>
  <c r="U139" i="3"/>
  <c r="U77" i="3"/>
  <c r="U103" i="3"/>
  <c r="U79" i="3"/>
  <c r="U81" i="3"/>
  <c r="T86" i="4"/>
  <c r="T81" i="4"/>
  <c r="T66" i="4"/>
  <c r="T57" i="4"/>
  <c r="T45" i="4"/>
  <c r="T29" i="4"/>
  <c r="T23" i="4"/>
  <c r="T13" i="4"/>
  <c r="S88" i="4"/>
  <c r="S69" i="4"/>
  <c r="S60" i="4"/>
  <c r="S49" i="4"/>
  <c r="S33" i="4"/>
  <c r="S23" i="4"/>
  <c r="S17" i="4"/>
  <c r="S5" i="4"/>
  <c r="R98" i="4"/>
  <c r="R92" i="4"/>
  <c r="R85" i="4"/>
  <c r="R82" i="4"/>
  <c r="R70" i="4"/>
  <c r="R66" i="4"/>
  <c r="R58" i="4"/>
  <c r="X141" i="3"/>
  <c r="X78" i="3"/>
  <c r="V40" i="3"/>
  <c r="V44" i="3"/>
  <c r="V48" i="3"/>
  <c r="U66" i="3"/>
  <c r="U67" i="3"/>
  <c r="U68" i="3"/>
  <c r="V78" i="3"/>
  <c r="W79" i="3"/>
  <c r="V80" i="3"/>
  <c r="V81" i="3"/>
  <c r="U105" i="3"/>
  <c r="U129" i="3"/>
  <c r="F5" i="3"/>
  <c r="E2" i="4"/>
  <c r="W136" i="3"/>
  <c r="V136" i="3"/>
  <c r="X136" i="3"/>
  <c r="U136" i="3"/>
  <c r="R72" i="4"/>
  <c r="T72" i="4"/>
  <c r="R56" i="4"/>
  <c r="T56" i="4"/>
  <c r="R40" i="4"/>
  <c r="T40" i="4"/>
  <c r="R30" i="4"/>
  <c r="S30" i="4"/>
  <c r="R8" i="4"/>
  <c r="T8" i="4"/>
  <c r="X152" i="3"/>
  <c r="V152" i="3"/>
  <c r="V23" i="3"/>
  <c r="W23" i="3"/>
  <c r="U23" i="3"/>
  <c r="V37" i="3"/>
  <c r="U37" i="3"/>
  <c r="W37" i="3"/>
  <c r="X37" i="3"/>
  <c r="V55" i="3"/>
  <c r="U55" i="3"/>
  <c r="W101" i="3"/>
  <c r="X101" i="3"/>
  <c r="V101" i="3"/>
  <c r="W109" i="3"/>
  <c r="V109" i="3"/>
  <c r="V111" i="3"/>
  <c r="U111" i="3"/>
  <c r="X111" i="3"/>
  <c r="V135" i="3"/>
  <c r="W135" i="3"/>
  <c r="W148" i="3"/>
  <c r="X148" i="3"/>
  <c r="U148" i="3"/>
  <c r="T87" i="4"/>
  <c r="T77" i="4"/>
  <c r="T61" i="4"/>
  <c r="S99" i="4"/>
  <c r="S77" i="4"/>
  <c r="S65" i="4"/>
  <c r="R91" i="4"/>
  <c r="R74" i="4"/>
  <c r="R64" i="4"/>
  <c r="T64" i="4"/>
  <c r="R28" i="4"/>
  <c r="T28" i="4"/>
  <c r="R18" i="4"/>
  <c r="S18" i="4"/>
  <c r="X135" i="3"/>
  <c r="X23" i="3"/>
  <c r="U152" i="3"/>
  <c r="W61" i="3"/>
  <c r="V61" i="3"/>
  <c r="X61" i="3"/>
  <c r="V63" i="3"/>
  <c r="W63" i="3"/>
  <c r="U63" i="3"/>
  <c r="V117" i="3"/>
  <c r="W117" i="3"/>
  <c r="U117" i="3"/>
  <c r="V119" i="3"/>
  <c r="U119" i="3"/>
  <c r="X119" i="3"/>
  <c r="W138" i="3"/>
  <c r="V138" i="3"/>
  <c r="X138" i="3"/>
  <c r="V147" i="3"/>
  <c r="U147" i="3"/>
  <c r="V151" i="3"/>
  <c r="U151" i="3"/>
  <c r="X151" i="3"/>
  <c r="W130" i="3"/>
  <c r="U130" i="3"/>
  <c r="X130" i="3"/>
  <c r="W128" i="3"/>
  <c r="V128" i="3"/>
  <c r="W108" i="3"/>
  <c r="U108" i="3"/>
  <c r="W106" i="3"/>
  <c r="X106" i="3"/>
  <c r="U106" i="3"/>
  <c r="W104" i="3"/>
  <c r="V104" i="3"/>
  <c r="S96" i="4"/>
  <c r="T96" i="4"/>
  <c r="S80" i="4"/>
  <c r="T80" i="4"/>
  <c r="R75" i="4"/>
  <c r="S75" i="4"/>
  <c r="S54" i="4"/>
  <c r="R54" i="4"/>
  <c r="R48" i="4"/>
  <c r="T48" i="4"/>
  <c r="R42" i="4"/>
  <c r="S42" i="4"/>
  <c r="R38" i="4"/>
  <c r="S38" i="4"/>
  <c r="R36" i="4"/>
  <c r="T36" i="4"/>
  <c r="R32" i="4"/>
  <c r="T32" i="4"/>
  <c r="R26" i="4"/>
  <c r="S26" i="4"/>
  <c r="R22" i="4"/>
  <c r="S22" i="4"/>
  <c r="R20" i="4"/>
  <c r="T20" i="4"/>
  <c r="R16" i="4"/>
  <c r="T16" i="4"/>
  <c r="R10" i="4"/>
  <c r="S10" i="4"/>
  <c r="R6" i="4"/>
  <c r="S6" i="4"/>
  <c r="V21" i="3"/>
  <c r="U21" i="3"/>
  <c r="W21" i="3"/>
  <c r="T65" i="4"/>
  <c r="S76" i="4"/>
  <c r="R46" i="4"/>
  <c r="S46" i="4"/>
  <c r="R24" i="4"/>
  <c r="T24" i="4"/>
  <c r="R14" i="4"/>
  <c r="S14" i="4"/>
  <c r="X109" i="3"/>
  <c r="X21" i="3"/>
  <c r="V13" i="3"/>
  <c r="U13" i="3"/>
  <c r="W13" i="3"/>
  <c r="V15" i="3"/>
  <c r="W15" i="3"/>
  <c r="U15" i="3"/>
  <c r="X15" i="3"/>
  <c r="V29" i="3"/>
  <c r="U29" i="3"/>
  <c r="W29" i="3"/>
  <c r="X29" i="3"/>
  <c r="V31" i="3"/>
  <c r="W31" i="3"/>
  <c r="U31" i="3"/>
  <c r="V83" i="3"/>
  <c r="U83" i="3"/>
  <c r="X83" i="3"/>
  <c r="W83" i="3"/>
  <c r="V85" i="3"/>
  <c r="W85" i="3"/>
  <c r="U85" i="3"/>
  <c r="U101" i="3"/>
  <c r="U109" i="3"/>
  <c r="V125" i="3"/>
  <c r="W125" i="3"/>
  <c r="U125" i="3"/>
  <c r="X125" i="3"/>
  <c r="U135" i="3"/>
  <c r="V137" i="3"/>
  <c r="X137" i="3"/>
  <c r="W137" i="3"/>
  <c r="W146" i="3"/>
  <c r="U146" i="3"/>
  <c r="X146" i="3"/>
  <c r="W150" i="3"/>
  <c r="X150" i="3"/>
  <c r="U150" i="3"/>
  <c r="T95" i="4"/>
  <c r="T79" i="4"/>
  <c r="T74" i="4"/>
  <c r="T63" i="4"/>
  <c r="T53" i="4"/>
  <c r="S95" i="4"/>
  <c r="S68" i="4"/>
  <c r="S63" i="4"/>
  <c r="S9" i="4"/>
  <c r="R76" i="4"/>
  <c r="R44" i="4"/>
  <c r="T44" i="4"/>
  <c r="R34" i="4"/>
  <c r="S34" i="4"/>
  <c r="R12" i="4"/>
  <c r="T12" i="4"/>
  <c r="X108" i="3"/>
  <c r="X31" i="3"/>
  <c r="W152" i="3"/>
  <c r="V53" i="3"/>
  <c r="W53" i="3"/>
  <c r="U53" i="3"/>
  <c r="W55" i="3"/>
  <c r="U61" i="3"/>
  <c r="W75" i="3"/>
  <c r="V75" i="3"/>
  <c r="X75" i="3"/>
  <c r="V106" i="3"/>
  <c r="W111" i="3"/>
  <c r="W131" i="3"/>
  <c r="X131" i="3"/>
  <c r="U131" i="3"/>
  <c r="U138" i="3"/>
  <c r="V145" i="3"/>
  <c r="X145" i="3"/>
  <c r="U145" i="3"/>
  <c r="V148" i="3"/>
  <c r="V149" i="3"/>
  <c r="U149" i="3"/>
  <c r="V17" i="3"/>
  <c r="U17" i="3"/>
  <c r="X17" i="3"/>
  <c r="V25" i="3"/>
  <c r="U25" i="3"/>
  <c r="X25" i="3"/>
  <c r="V33" i="3"/>
  <c r="U33" i="3"/>
  <c r="X33" i="3"/>
  <c r="V41" i="3"/>
  <c r="X41" i="3"/>
  <c r="V49" i="3"/>
  <c r="X49" i="3"/>
  <c r="V113" i="3"/>
  <c r="W113" i="3"/>
  <c r="V121" i="3"/>
  <c r="W121" i="3"/>
  <c r="V133" i="3"/>
  <c r="U133" i="3"/>
  <c r="V141" i="3"/>
  <c r="W141" i="3"/>
  <c r="X113" i="3"/>
  <c r="X47" i="3"/>
  <c r="V19" i="3"/>
  <c r="W19" i="3"/>
  <c r="V27" i="3"/>
  <c r="W27" i="3"/>
  <c r="V35" i="3"/>
  <c r="W35" i="3"/>
  <c r="U39" i="3"/>
  <c r="U41" i="3"/>
  <c r="U43" i="3"/>
  <c r="U45" i="3"/>
  <c r="U47" i="3"/>
  <c r="U49" i="3"/>
  <c r="V57" i="3"/>
  <c r="X57" i="3"/>
  <c r="V115" i="3"/>
  <c r="U115" i="3"/>
  <c r="V123" i="3"/>
  <c r="U123" i="3"/>
  <c r="V143" i="3"/>
  <c r="U143" i="3"/>
  <c r="X143" i="3"/>
  <c r="W153" i="3"/>
  <c r="U153" i="3"/>
  <c r="X153" i="3"/>
  <c r="V153" i="3"/>
  <c r="W155" i="3"/>
  <c r="V155" i="3"/>
  <c r="U155" i="3"/>
  <c r="X155" i="3"/>
  <c r="W14" i="3"/>
  <c r="X14" i="3"/>
  <c r="V14" i="3"/>
  <c r="U14" i="3"/>
  <c r="W18" i="3"/>
  <c r="X18" i="3"/>
  <c r="V18" i="3"/>
  <c r="U18" i="3"/>
  <c r="W22" i="3"/>
  <c r="X22" i="3"/>
  <c r="V22" i="3"/>
  <c r="U22" i="3"/>
  <c r="W26" i="3"/>
  <c r="X26" i="3"/>
  <c r="V26" i="3"/>
  <c r="U26" i="3"/>
  <c r="W30" i="3"/>
  <c r="X30" i="3"/>
  <c r="V30" i="3"/>
  <c r="U30" i="3"/>
  <c r="W34" i="3"/>
  <c r="X34" i="3"/>
  <c r="V34" i="3"/>
  <c r="U34" i="3"/>
  <c r="W38" i="3"/>
  <c r="X38" i="3"/>
  <c r="V38" i="3"/>
  <c r="U38" i="3"/>
  <c r="W52" i="3"/>
  <c r="X52" i="3"/>
  <c r="U52" i="3"/>
  <c r="V52" i="3"/>
  <c r="W56" i="3"/>
  <c r="X56" i="3"/>
  <c r="U56" i="3"/>
  <c r="V56" i="3"/>
  <c r="W62" i="3"/>
  <c r="X62" i="3"/>
  <c r="V62" i="3"/>
  <c r="U62" i="3"/>
  <c r="W84" i="3"/>
  <c r="V84" i="3"/>
  <c r="U84" i="3"/>
  <c r="X84" i="3"/>
  <c r="W112" i="3"/>
  <c r="V112" i="3"/>
  <c r="U112" i="3"/>
  <c r="X112" i="3"/>
  <c r="W116" i="3"/>
  <c r="V116" i="3"/>
  <c r="U116" i="3"/>
  <c r="X116" i="3"/>
  <c r="W120" i="3"/>
  <c r="V120" i="3"/>
  <c r="U120" i="3"/>
  <c r="X120" i="3"/>
  <c r="W124" i="3"/>
  <c r="V124" i="3"/>
  <c r="U124" i="3"/>
  <c r="X124" i="3"/>
  <c r="W134" i="3"/>
  <c r="U134" i="3"/>
  <c r="V134" i="3"/>
  <c r="X134" i="3"/>
  <c r="W140" i="3"/>
  <c r="V140" i="3"/>
  <c r="U140" i="3"/>
  <c r="X140" i="3"/>
  <c r="W144" i="3"/>
  <c r="V144" i="3"/>
  <c r="U144" i="3"/>
  <c r="X144" i="3"/>
  <c r="V11" i="3"/>
  <c r="U11" i="3"/>
  <c r="X11" i="3"/>
  <c r="E102" i="4"/>
  <c r="W8" i="3"/>
  <c r="X8" i="3"/>
  <c r="V8" i="3"/>
  <c r="U8" i="3"/>
  <c r="W10" i="3"/>
  <c r="X10" i="3"/>
  <c r="U10" i="3"/>
  <c r="V10" i="3"/>
  <c r="W12" i="3"/>
  <c r="X12" i="3"/>
  <c r="V12" i="3"/>
  <c r="U12" i="3"/>
  <c r="W16" i="3"/>
  <c r="X16" i="3"/>
  <c r="V16" i="3"/>
  <c r="U16" i="3"/>
  <c r="W20" i="3"/>
  <c r="X20" i="3"/>
  <c r="V20" i="3"/>
  <c r="U20" i="3"/>
  <c r="W24" i="3"/>
  <c r="X24" i="3"/>
  <c r="V24" i="3"/>
  <c r="U24" i="3"/>
  <c r="W28" i="3"/>
  <c r="X28" i="3"/>
  <c r="V28" i="3"/>
  <c r="U28" i="3"/>
  <c r="W32" i="3"/>
  <c r="X32" i="3"/>
  <c r="V32" i="3"/>
  <c r="U32" i="3"/>
  <c r="W36" i="3"/>
  <c r="X36" i="3"/>
  <c r="V36" i="3"/>
  <c r="U36" i="3"/>
  <c r="W54" i="3"/>
  <c r="X54" i="3"/>
  <c r="U54" i="3"/>
  <c r="V54" i="3"/>
  <c r="W64" i="3"/>
  <c r="V64" i="3"/>
  <c r="U64" i="3"/>
  <c r="X64" i="3"/>
  <c r="W76" i="3"/>
  <c r="U76" i="3"/>
  <c r="V76" i="3"/>
  <c r="X76" i="3"/>
  <c r="W82" i="3"/>
  <c r="V82" i="3"/>
  <c r="U82" i="3"/>
  <c r="X82" i="3"/>
  <c r="W86" i="3"/>
  <c r="V86" i="3"/>
  <c r="U86" i="3"/>
  <c r="X86" i="3"/>
  <c r="W102" i="3"/>
  <c r="U102" i="3"/>
  <c r="V102" i="3"/>
  <c r="X102" i="3"/>
  <c r="W110" i="3"/>
  <c r="V110" i="3"/>
  <c r="U110" i="3"/>
  <c r="X110" i="3"/>
  <c r="W114" i="3"/>
  <c r="V114" i="3"/>
  <c r="U114" i="3"/>
  <c r="X114" i="3"/>
  <c r="W118" i="3"/>
  <c r="V118" i="3"/>
  <c r="U118" i="3"/>
  <c r="X118" i="3"/>
  <c r="W122" i="3"/>
  <c r="V122" i="3"/>
  <c r="U122" i="3"/>
  <c r="X122" i="3"/>
  <c r="W126" i="3"/>
  <c r="V126" i="3"/>
  <c r="U126" i="3"/>
  <c r="X126" i="3"/>
  <c r="W132" i="3"/>
  <c r="U132" i="3"/>
  <c r="V132" i="3"/>
  <c r="X132" i="3"/>
  <c r="W142" i="3"/>
  <c r="V142" i="3"/>
  <c r="U142" i="3"/>
  <c r="X142" i="3"/>
  <c r="V154" i="3"/>
  <c r="U154" i="3"/>
  <c r="X154" i="3"/>
  <c r="V7" i="3"/>
  <c r="U7" i="3"/>
  <c r="F159" i="3"/>
  <c r="X7" i="3"/>
  <c r="U9" i="3"/>
  <c r="V9" i="3"/>
  <c r="X9" i="3"/>
  <c r="W40" i="3"/>
  <c r="X40" i="3"/>
  <c r="W42" i="3"/>
  <c r="X42" i="3"/>
  <c r="W44" i="3"/>
  <c r="X44" i="3"/>
  <c r="W46" i="3"/>
  <c r="X46" i="3"/>
  <c r="W48" i="3"/>
  <c r="X48" i="3"/>
  <c r="W50" i="3"/>
  <c r="X50" i="3"/>
  <c r="W58" i="3"/>
  <c r="X58" i="3"/>
  <c r="W60" i="3"/>
  <c r="X60" i="3"/>
  <c r="O159" i="3" l="1"/>
  <c r="B4" i="5" s="1"/>
  <c r="Q102" i="4"/>
  <c r="B26" i="5" s="1"/>
  <c r="P102" i="4"/>
  <c r="B25" i="5" s="1"/>
  <c r="AD189" i="3"/>
  <c r="AD3" i="3" s="1"/>
  <c r="E18" i="5" s="1"/>
  <c r="P159" i="3"/>
  <c r="B7" i="5" s="1"/>
  <c r="Q159" i="3"/>
  <c r="B9" i="5" s="1"/>
  <c r="R159" i="3"/>
  <c r="B5" i="5" s="1"/>
  <c r="T159" i="3"/>
  <c r="B8" i="5" s="1"/>
  <c r="O102" i="4"/>
  <c r="B24" i="5" s="1"/>
  <c r="S159" i="3"/>
  <c r="B6" i="5" s="1"/>
  <c r="S102" i="4"/>
  <c r="B28" i="5" s="1"/>
  <c r="T102" i="4"/>
  <c r="R102" i="4"/>
  <c r="B27" i="5" s="1"/>
  <c r="U159" i="3"/>
  <c r="B10" i="5" s="1"/>
  <c r="W159" i="3"/>
  <c r="B12" i="5" s="1"/>
  <c r="V159" i="3"/>
  <c r="B11" i="5" s="1"/>
  <c r="X159" i="3"/>
  <c r="B16" i="5" l="1"/>
  <c r="B17" i="5"/>
  <c r="B19" i="5"/>
  <c r="B32" i="5"/>
  <c r="B30" i="5"/>
  <c r="B33" i="5" s="1"/>
  <c r="B31" i="5"/>
  <c r="E24" i="5" s="1"/>
  <c r="B15" i="5"/>
  <c r="E4" i="5" s="1"/>
  <c r="J156" i="3" s="1"/>
  <c r="B18" i="5"/>
  <c r="B20" i="5"/>
  <c r="B14" i="5"/>
  <c r="I9" i="4"/>
  <c r="E25" i="5" l="1"/>
  <c r="J104" i="3"/>
  <c r="E6" i="5"/>
  <c r="E5" i="5"/>
  <c r="K19" i="3" s="1"/>
  <c r="J32" i="3"/>
  <c r="I49" i="4"/>
  <c r="I70" i="4"/>
  <c r="I88" i="4"/>
  <c r="J94" i="3"/>
  <c r="J107" i="3"/>
  <c r="J129" i="3"/>
  <c r="J119" i="3"/>
  <c r="J111" i="3"/>
  <c r="I73" i="4"/>
  <c r="I10" i="4"/>
  <c r="I52" i="4"/>
  <c r="I64" i="4"/>
  <c r="K69" i="3"/>
  <c r="K40" i="3"/>
  <c r="K29" i="3"/>
  <c r="J23" i="3"/>
  <c r="J97" i="3"/>
  <c r="J40" i="3"/>
  <c r="J80" i="3"/>
  <c r="J84" i="3"/>
  <c r="J125" i="3"/>
  <c r="J10" i="3"/>
  <c r="J82" i="3"/>
  <c r="J113" i="3"/>
  <c r="J152" i="3"/>
  <c r="J100" i="3"/>
  <c r="J71" i="3"/>
  <c r="J140" i="3"/>
  <c r="K124" i="3"/>
  <c r="I93" i="4"/>
  <c r="I76" i="4"/>
  <c r="J130" i="3"/>
  <c r="J48" i="3"/>
  <c r="J63" i="3"/>
  <c r="J78" i="3"/>
  <c r="J36" i="3"/>
  <c r="J77" i="3"/>
  <c r="J86" i="3"/>
  <c r="I38" i="4"/>
  <c r="I98" i="4"/>
  <c r="I46" i="4"/>
  <c r="I60" i="4"/>
  <c r="I74" i="4"/>
  <c r="I71" i="4"/>
  <c r="I11" i="4"/>
  <c r="I14" i="4"/>
  <c r="I12" i="4"/>
  <c r="I79" i="4"/>
  <c r="I26" i="4"/>
  <c r="I44" i="4"/>
  <c r="I15" i="4"/>
  <c r="I42" i="4"/>
  <c r="I78" i="4"/>
  <c r="I32" i="4"/>
  <c r="I24" i="4"/>
  <c r="I47" i="4"/>
  <c r="I5" i="4"/>
  <c r="I31" i="4"/>
  <c r="I65" i="4"/>
  <c r="I69" i="4"/>
  <c r="I7" i="4"/>
  <c r="I34" i="4"/>
  <c r="I13" i="4"/>
  <c r="I23" i="4"/>
  <c r="I66" i="4"/>
  <c r="I45" i="4"/>
  <c r="I16" i="4"/>
  <c r="I54" i="4"/>
  <c r="I82" i="4"/>
  <c r="I63" i="4"/>
  <c r="I39" i="4"/>
  <c r="K101" i="3"/>
  <c r="K154" i="3"/>
  <c r="K34" i="3"/>
  <c r="J151" i="3"/>
  <c r="J34" i="3"/>
  <c r="J29" i="3"/>
  <c r="J26" i="3"/>
  <c r="J9" i="3"/>
  <c r="J14" i="3"/>
  <c r="J142" i="3"/>
  <c r="J118" i="3"/>
  <c r="J144" i="3"/>
  <c r="J134" i="3"/>
  <c r="J126" i="3"/>
  <c r="J21" i="3"/>
  <c r="J22" i="3"/>
  <c r="J13" i="3"/>
  <c r="I84" i="4"/>
  <c r="I80" i="4"/>
  <c r="I85" i="4"/>
  <c r="K43" i="3"/>
  <c r="K12" i="3"/>
  <c r="K93" i="3"/>
  <c r="J145" i="3"/>
  <c r="J12" i="3"/>
  <c r="J17" i="3"/>
  <c r="J51" i="3"/>
  <c r="J70" i="3"/>
  <c r="J157" i="3"/>
  <c r="J27" i="3"/>
  <c r="J54" i="3"/>
  <c r="J154" i="3"/>
  <c r="J35" i="3"/>
  <c r="J58" i="3"/>
  <c r="J153" i="3"/>
  <c r="J43" i="3"/>
  <c r="J62" i="3"/>
  <c r="J155" i="3"/>
  <c r="L38" i="3"/>
  <c r="L18" i="3"/>
  <c r="L143" i="3"/>
  <c r="L120" i="3"/>
  <c r="L109" i="3"/>
  <c r="K39" i="3"/>
  <c r="K98" i="3"/>
  <c r="K109" i="3"/>
  <c r="K122" i="3"/>
  <c r="K33" i="3"/>
  <c r="K123" i="3"/>
  <c r="K61" i="3"/>
  <c r="K119" i="3"/>
  <c r="I67" i="4"/>
  <c r="I18" i="4"/>
  <c r="I81" i="4"/>
  <c r="I48" i="4"/>
  <c r="I43" i="4"/>
  <c r="I99" i="4"/>
  <c r="I29" i="4"/>
  <c r="I36" i="4"/>
  <c r="I87" i="4"/>
  <c r="I53" i="4"/>
  <c r="I40" i="4"/>
  <c r="I95" i="4"/>
  <c r="I96" i="4"/>
  <c r="I35" i="4"/>
  <c r="I25" i="4"/>
  <c r="I33" i="4"/>
  <c r="I59" i="4"/>
  <c r="I94" i="4"/>
  <c r="I56" i="4"/>
  <c r="I19" i="4"/>
  <c r="I61" i="4"/>
  <c r="I89" i="4"/>
  <c r="I27" i="4"/>
  <c r="I77" i="4"/>
  <c r="I8" i="4"/>
  <c r="I83" i="4"/>
  <c r="I37" i="4"/>
  <c r="I55" i="4"/>
  <c r="I72" i="4"/>
  <c r="I17" i="4"/>
  <c r="I58" i="4"/>
  <c r="I50" i="4"/>
  <c r="I28" i="4"/>
  <c r="I100" i="4"/>
  <c r="I6" i="4"/>
  <c r="I21" i="4"/>
  <c r="I68" i="4"/>
  <c r="I91" i="4"/>
  <c r="I90" i="4"/>
  <c r="I20" i="4"/>
  <c r="I62" i="4"/>
  <c r="I41" i="4"/>
  <c r="I75" i="4"/>
  <c r="I22" i="4"/>
  <c r="I57" i="4"/>
  <c r="I92" i="4"/>
  <c r="I30" i="4"/>
  <c r="I97" i="4"/>
  <c r="I51" i="4"/>
  <c r="I86" i="4"/>
  <c r="G39" i="3"/>
  <c r="H39" i="3" s="1"/>
  <c r="I39" i="3" s="1"/>
  <c r="J106" i="3"/>
  <c r="J66" i="3"/>
  <c r="J44" i="3"/>
  <c r="J76" i="3"/>
  <c r="J99" i="3"/>
  <c r="J96" i="3"/>
  <c r="J7" i="3"/>
  <c r="J57" i="3"/>
  <c r="J69" i="3"/>
  <c r="J72" i="3"/>
  <c r="J124" i="3"/>
  <c r="J65" i="3"/>
  <c r="J85" i="3"/>
  <c r="J87" i="3"/>
  <c r="J128" i="3"/>
  <c r="J73" i="3"/>
  <c r="J92" i="3"/>
  <c r="J89" i="3"/>
  <c r="J11" i="3"/>
  <c r="J46" i="4"/>
  <c r="J74" i="4"/>
  <c r="F84" i="4"/>
  <c r="G84" i="4" s="1"/>
  <c r="H84" i="4" s="1"/>
  <c r="J53" i="4"/>
  <c r="M96" i="3"/>
  <c r="F94" i="4"/>
  <c r="G94" i="4" s="1"/>
  <c r="H94" i="4" s="1"/>
  <c r="F44" i="4"/>
  <c r="G44" i="4" s="1"/>
  <c r="H44" i="4" s="1"/>
  <c r="F47" i="4"/>
  <c r="G47" i="4" s="1"/>
  <c r="H47" i="4" s="1"/>
  <c r="F59" i="4"/>
  <c r="G59" i="4" s="1"/>
  <c r="H59" i="4" s="1"/>
  <c r="F26" i="4"/>
  <c r="G26" i="4" s="1"/>
  <c r="H26" i="4" s="1"/>
  <c r="J79" i="4"/>
  <c r="F35" i="4"/>
  <c r="G35" i="4" s="1"/>
  <c r="H35" i="4" s="1"/>
  <c r="F100" i="4"/>
  <c r="G100" i="4" s="1"/>
  <c r="H100" i="4" s="1"/>
  <c r="F97" i="4"/>
  <c r="G97" i="4" s="1"/>
  <c r="H97" i="4" s="1"/>
  <c r="F12" i="4"/>
  <c r="G12" i="4" s="1"/>
  <c r="H12" i="4" s="1"/>
  <c r="J94" i="4"/>
  <c r="F79" i="4"/>
  <c r="G79" i="4" s="1"/>
  <c r="H79" i="4" s="1"/>
  <c r="F49" i="4"/>
  <c r="G49" i="4" s="1"/>
  <c r="H49" i="4" s="1"/>
  <c r="J48" i="4"/>
  <c r="F22" i="4"/>
  <c r="G22" i="4" s="1"/>
  <c r="H22" i="4" s="1"/>
  <c r="J42" i="4"/>
  <c r="J59" i="4"/>
  <c r="J20" i="4"/>
  <c r="J9" i="4"/>
  <c r="F23" i="4"/>
  <c r="G23" i="4" s="1"/>
  <c r="H23" i="4" s="1"/>
  <c r="F71" i="4"/>
  <c r="G71" i="4" s="1"/>
  <c r="H71" i="4" s="1"/>
  <c r="J22" i="4"/>
  <c r="J39" i="4"/>
  <c r="J100" i="4"/>
  <c r="J89" i="4"/>
  <c r="F96" i="4"/>
  <c r="G96" i="4" s="1"/>
  <c r="H96" i="4" s="1"/>
  <c r="J26" i="4"/>
  <c r="J51" i="4"/>
  <c r="J8" i="4"/>
  <c r="J93" i="4"/>
  <c r="F87" i="4"/>
  <c r="G87" i="4" s="1"/>
  <c r="H87" i="4" s="1"/>
  <c r="F77" i="4"/>
  <c r="G77" i="4" s="1"/>
  <c r="H77" i="4" s="1"/>
  <c r="J6" i="4"/>
  <c r="J27" i="4"/>
  <c r="J88" i="4"/>
  <c r="J76" i="4"/>
  <c r="F27" i="4"/>
  <c r="G27" i="4" s="1"/>
  <c r="H27" i="4" s="1"/>
  <c r="F9" i="4"/>
  <c r="G9" i="4" s="1"/>
  <c r="H9" i="4" s="1"/>
  <c r="F8" i="4"/>
  <c r="G8" i="4" s="1"/>
  <c r="H8" i="4" s="1"/>
  <c r="F39" i="4"/>
  <c r="G39" i="4" s="1"/>
  <c r="H39" i="4" s="1"/>
  <c r="F66" i="4"/>
  <c r="G66" i="4" s="1"/>
  <c r="H66" i="4" s="1"/>
  <c r="F83" i="4"/>
  <c r="G83" i="4" s="1"/>
  <c r="H83" i="4" s="1"/>
  <c r="F60" i="4"/>
  <c r="G60" i="4" s="1"/>
  <c r="H60" i="4" s="1"/>
  <c r="J13" i="4"/>
  <c r="F30" i="4"/>
  <c r="G30" i="4" s="1"/>
  <c r="H30" i="4" s="1"/>
  <c r="F33" i="4"/>
  <c r="G33" i="4" s="1"/>
  <c r="H33" i="4" s="1"/>
  <c r="J64" i="4"/>
  <c r="F21" i="4"/>
  <c r="G21" i="4" s="1"/>
  <c r="H21" i="4" s="1"/>
  <c r="F5" i="4"/>
  <c r="G5" i="4" s="1"/>
  <c r="H5" i="4" s="1"/>
  <c r="J32" i="4"/>
  <c r="F95" i="4"/>
  <c r="G95" i="4" s="1"/>
  <c r="H95" i="4" s="1"/>
  <c r="F15" i="4"/>
  <c r="G15" i="4" s="1"/>
  <c r="H15" i="4" s="1"/>
  <c r="J97" i="4"/>
  <c r="F69" i="4"/>
  <c r="G69" i="4" s="1"/>
  <c r="H69" i="4" s="1"/>
  <c r="J14" i="4"/>
  <c r="E40" i="5"/>
  <c r="F34" i="8" s="1"/>
  <c r="F31" i="4"/>
  <c r="G31" i="4" s="1"/>
  <c r="H31" i="4" s="1"/>
  <c r="J62" i="4"/>
  <c r="F98" i="4"/>
  <c r="G98" i="4" s="1"/>
  <c r="H98" i="4" s="1"/>
  <c r="J54" i="4"/>
  <c r="J21" i="4"/>
  <c r="F20" i="4"/>
  <c r="G20" i="4" s="1"/>
  <c r="H20" i="4" s="1"/>
  <c r="J70" i="4"/>
  <c r="J25" i="4"/>
  <c r="J40" i="4"/>
  <c r="J45" i="4"/>
  <c r="F14" i="4"/>
  <c r="G14" i="4" s="1"/>
  <c r="H14" i="4" s="1"/>
  <c r="F54" i="4"/>
  <c r="G54" i="4" s="1"/>
  <c r="H54" i="4" s="1"/>
  <c r="J50" i="4"/>
  <c r="J67" i="4"/>
  <c r="J24" i="4"/>
  <c r="J17" i="4"/>
  <c r="F11" i="4"/>
  <c r="G11" i="4" s="1"/>
  <c r="H11" i="4" s="1"/>
  <c r="J58" i="4"/>
  <c r="J71" i="4"/>
  <c r="J28" i="4"/>
  <c r="J29" i="4"/>
  <c r="F62" i="4"/>
  <c r="G62" i="4" s="1"/>
  <c r="H62" i="4" s="1"/>
  <c r="F7" i="4"/>
  <c r="G7" i="4" s="1"/>
  <c r="H7" i="4" s="1"/>
  <c r="J38" i="4"/>
  <c r="J55" i="4"/>
  <c r="J12" i="4"/>
  <c r="J5" i="4"/>
  <c r="F55" i="4"/>
  <c r="G55" i="4" s="1"/>
  <c r="H55" i="4" s="1"/>
  <c r="F45" i="4"/>
  <c r="G45" i="4" s="1"/>
  <c r="H45" i="4" s="1"/>
  <c r="F25" i="4"/>
  <c r="G25" i="4" s="1"/>
  <c r="H25" i="4" s="1"/>
  <c r="F38" i="4"/>
  <c r="G38" i="4" s="1"/>
  <c r="H38" i="4" s="1"/>
  <c r="F53" i="4"/>
  <c r="G53" i="4" s="1"/>
  <c r="H53" i="4" s="1"/>
  <c r="J30" i="4"/>
  <c r="F19" i="4"/>
  <c r="G19" i="4" s="1"/>
  <c r="H19" i="4" s="1"/>
  <c r="J16" i="4"/>
  <c r="F13" i="4"/>
  <c r="G13" i="4" s="1"/>
  <c r="H13" i="4" s="1"/>
  <c r="F28" i="4"/>
  <c r="G28" i="4" s="1"/>
  <c r="H28" i="4" s="1"/>
  <c r="F34" i="4"/>
  <c r="G34" i="4" s="1"/>
  <c r="H34" i="4" s="1"/>
  <c r="F89" i="4"/>
  <c r="G89" i="4" s="1"/>
  <c r="H89" i="4" s="1"/>
  <c r="M39" i="3"/>
  <c r="F43" i="4"/>
  <c r="G43" i="4" s="1"/>
  <c r="H43" i="4" s="1"/>
  <c r="J96" i="4"/>
  <c r="F90" i="4"/>
  <c r="G90" i="4" s="1"/>
  <c r="H90" i="4" s="1"/>
  <c r="J63" i="4"/>
  <c r="J15" i="4"/>
  <c r="F74" i="4"/>
  <c r="G74" i="4" s="1"/>
  <c r="H74" i="4" s="1"/>
  <c r="J23" i="4"/>
  <c r="F51" i="4"/>
  <c r="G51" i="4" s="1"/>
  <c r="H51" i="4" s="1"/>
  <c r="F99" i="4"/>
  <c r="G99" i="4" s="1"/>
  <c r="H99" i="4" s="1"/>
  <c r="J34" i="4"/>
  <c r="F64" i="4"/>
  <c r="G64" i="4" s="1"/>
  <c r="H64" i="4" s="1"/>
  <c r="F42" i="4"/>
  <c r="G42" i="4" s="1"/>
  <c r="H42" i="4" s="1"/>
  <c r="F50" i="4"/>
  <c r="G50" i="4" s="1"/>
  <c r="H50" i="4" s="1"/>
  <c r="F17" i="4"/>
  <c r="G17" i="4" s="1"/>
  <c r="H17" i="4" s="1"/>
  <c r="J31" i="4"/>
  <c r="F37" i="4"/>
  <c r="G37" i="4" s="1"/>
  <c r="H37" i="4" s="1"/>
  <c r="J43" i="4"/>
  <c r="F29" i="4"/>
  <c r="G29" i="4" s="1"/>
  <c r="H29" i="4" s="1"/>
  <c r="J82" i="4"/>
  <c r="J7" i="4"/>
  <c r="J65" i="4"/>
  <c r="J60" i="4"/>
  <c r="F57" i="4"/>
  <c r="G57" i="4" s="1"/>
  <c r="H57" i="4" s="1"/>
  <c r="F32" i="4"/>
  <c r="G32" i="4" s="1"/>
  <c r="H32" i="4" s="1"/>
  <c r="F72" i="4"/>
  <c r="G72" i="4" s="1"/>
  <c r="H72" i="4" s="1"/>
  <c r="J83" i="4"/>
  <c r="J33" i="4"/>
  <c r="J44" i="4"/>
  <c r="J61" i="4"/>
  <c r="F40" i="4"/>
  <c r="G40" i="4" s="1"/>
  <c r="H40" i="4" s="1"/>
  <c r="J87" i="4"/>
  <c r="J41" i="4"/>
  <c r="J52" i="4"/>
  <c r="J69" i="4"/>
  <c r="F80" i="4"/>
  <c r="G80" i="4" s="1"/>
  <c r="H80" i="4" s="1"/>
  <c r="F6" i="4"/>
  <c r="G6" i="4" s="1"/>
  <c r="H6" i="4" s="1"/>
  <c r="J66" i="4"/>
  <c r="J75" i="4"/>
  <c r="J36" i="4"/>
  <c r="J37" i="4"/>
  <c r="F46" i="4"/>
  <c r="G46" i="4" s="1"/>
  <c r="H46" i="4" s="1"/>
  <c r="F70" i="4"/>
  <c r="G70" i="4" s="1"/>
  <c r="H70" i="4" s="1"/>
  <c r="F78" i="4"/>
  <c r="G78" i="4" s="1"/>
  <c r="H78" i="4" s="1"/>
  <c r="M52" i="3"/>
  <c r="F92" i="4"/>
  <c r="G92" i="4" s="1"/>
  <c r="H92" i="4" s="1"/>
  <c r="J95" i="4"/>
  <c r="J10" i="4"/>
  <c r="J81" i="4"/>
  <c r="F52" i="4"/>
  <c r="G52" i="4" s="1"/>
  <c r="H52" i="4" s="1"/>
  <c r="F68" i="4"/>
  <c r="G68" i="4" s="1"/>
  <c r="H68" i="4" s="1"/>
  <c r="F82" i="4"/>
  <c r="G82" i="4" s="1"/>
  <c r="H82" i="4" s="1"/>
  <c r="F58" i="4"/>
  <c r="G58" i="4" s="1"/>
  <c r="H58" i="4" s="1"/>
  <c r="F56" i="4"/>
  <c r="G56" i="4" s="1"/>
  <c r="H56" i="4" s="1"/>
  <c r="J86" i="4"/>
  <c r="J78" i="4"/>
  <c r="F86" i="4"/>
  <c r="G86" i="4" s="1"/>
  <c r="H86" i="4" s="1"/>
  <c r="F81" i="4"/>
  <c r="G81" i="4" s="1"/>
  <c r="H81" i="4" s="1"/>
  <c r="F18" i="4"/>
  <c r="G18" i="4" s="1"/>
  <c r="H18" i="4" s="1"/>
  <c r="F36" i="4"/>
  <c r="G36" i="4" s="1"/>
  <c r="H36" i="4" s="1"/>
  <c r="J47" i="4"/>
  <c r="J49" i="4"/>
  <c r="F85" i="4"/>
  <c r="G85" i="4" s="1"/>
  <c r="H85" i="4" s="1"/>
  <c r="F76" i="4"/>
  <c r="G76" i="4" s="1"/>
  <c r="H76" i="4" s="1"/>
  <c r="F65" i="4"/>
  <c r="G65" i="4" s="1"/>
  <c r="H65" i="4" s="1"/>
  <c r="F10" i="4"/>
  <c r="G10" i="4" s="1"/>
  <c r="H10" i="4" s="1"/>
  <c r="J80" i="4"/>
  <c r="F73" i="4"/>
  <c r="G73" i="4" s="1"/>
  <c r="H73" i="4" s="1"/>
  <c r="J18" i="4"/>
  <c r="J35" i="4"/>
  <c r="J92" i="4"/>
  <c r="J85" i="4"/>
  <c r="F93" i="4"/>
  <c r="G93" i="4" s="1"/>
  <c r="H93" i="4" s="1"/>
  <c r="F75" i="4"/>
  <c r="G75" i="4" s="1"/>
  <c r="H75" i="4" s="1"/>
  <c r="J90" i="4"/>
  <c r="J11" i="4"/>
  <c r="J73" i="4"/>
  <c r="J68" i="4"/>
  <c r="F61" i="4"/>
  <c r="G61" i="4" s="1"/>
  <c r="H61" i="4" s="1"/>
  <c r="J98" i="4"/>
  <c r="J19" i="4"/>
  <c r="J84" i="4"/>
  <c r="J72" i="4"/>
  <c r="F91" i="4"/>
  <c r="G91" i="4" s="1"/>
  <c r="H91" i="4" s="1"/>
  <c r="F41" i="4"/>
  <c r="G41" i="4" s="1"/>
  <c r="H41" i="4" s="1"/>
  <c r="F24" i="4"/>
  <c r="G24" i="4" s="1"/>
  <c r="H24" i="4" s="1"/>
  <c r="J91" i="4"/>
  <c r="J57" i="4"/>
  <c r="J56" i="4"/>
  <c r="J77" i="4"/>
  <c r="F48" i="4"/>
  <c r="G48" i="4" s="1"/>
  <c r="H48" i="4" s="1"/>
  <c r="F88" i="4"/>
  <c r="G88" i="4" s="1"/>
  <c r="H88" i="4" s="1"/>
  <c r="F16" i="4"/>
  <c r="G16" i="4" s="1"/>
  <c r="H16" i="4" s="1"/>
  <c r="F63" i="4"/>
  <c r="G63" i="4" s="1"/>
  <c r="H63" i="4" s="1"/>
  <c r="J99" i="4"/>
  <c r="F67" i="4"/>
  <c r="G67" i="4" s="1"/>
  <c r="H67" i="4" s="1"/>
  <c r="K105" i="3"/>
  <c r="K131" i="3"/>
  <c r="K132" i="3"/>
  <c r="K37" i="3"/>
  <c r="K155" i="3"/>
  <c r="K26" i="3"/>
  <c r="K54" i="3"/>
  <c r="K55" i="3"/>
  <c r="K103" i="3"/>
  <c r="J122" i="3"/>
  <c r="J15" i="3"/>
  <c r="J81" i="3"/>
  <c r="J18" i="3"/>
  <c r="J60" i="3"/>
  <c r="J115" i="3"/>
  <c r="J121" i="3"/>
  <c r="J19" i="3"/>
  <c r="J24" i="3"/>
  <c r="J150" i="3"/>
  <c r="J95" i="3"/>
  <c r="J133" i="3"/>
  <c r="J131" i="3"/>
  <c r="J83" i="3"/>
  <c r="J91" i="3"/>
  <c r="J117" i="3"/>
  <c r="J136" i="3"/>
  <c r="J105" i="3"/>
  <c r="J74" i="3"/>
  <c r="J149" i="3"/>
  <c r="J147" i="3"/>
  <c r="J101" i="3"/>
  <c r="J109" i="3"/>
  <c r="J148" i="3"/>
  <c r="J16" i="3"/>
  <c r="J112" i="3"/>
  <c r="J79" i="3"/>
  <c r="J141" i="3"/>
  <c r="J143" i="3"/>
  <c r="J108" i="3"/>
  <c r="J116" i="3"/>
  <c r="J132" i="3"/>
  <c r="J20" i="3"/>
  <c r="J123" i="3"/>
  <c r="J88" i="3"/>
  <c r="J137" i="3"/>
  <c r="J139" i="3"/>
  <c r="K113" i="3"/>
  <c r="K77" i="3"/>
  <c r="K36" i="3"/>
  <c r="K108" i="3"/>
  <c r="K14" i="3"/>
  <c r="K25" i="3"/>
  <c r="K56" i="3"/>
  <c r="K137" i="3"/>
  <c r="K32" i="3"/>
  <c r="J135" i="3"/>
  <c r="J90" i="3"/>
  <c r="J127" i="3"/>
  <c r="J50" i="3"/>
  <c r="J103" i="3"/>
  <c r="J28" i="3"/>
  <c r="J49" i="3"/>
  <c r="J55" i="3"/>
  <c r="J61" i="3"/>
  <c r="J93" i="3"/>
  <c r="J68" i="3"/>
  <c r="J46" i="3"/>
  <c r="J120" i="3"/>
  <c r="J114" i="3"/>
  <c r="J25" i="3"/>
  <c r="J31" i="3"/>
  <c r="J37" i="3"/>
  <c r="J59" i="3"/>
  <c r="J52" i="3"/>
  <c r="J30" i="3"/>
  <c r="J8" i="3"/>
  <c r="J98" i="3"/>
  <c r="J33" i="3"/>
  <c r="J39" i="3"/>
  <c r="J45" i="3"/>
  <c r="J67" i="3"/>
  <c r="J56" i="3"/>
  <c r="J38" i="3"/>
  <c r="J146" i="3"/>
  <c r="J102" i="3"/>
  <c r="J41" i="3"/>
  <c r="J47" i="3"/>
  <c r="J53" i="3"/>
  <c r="J75" i="3"/>
  <c r="J64" i="3"/>
  <c r="J42" i="3"/>
  <c r="J138" i="3"/>
  <c r="J110" i="3"/>
  <c r="M38" i="3"/>
  <c r="L110" i="3"/>
  <c r="M21" i="3"/>
  <c r="L144" i="3"/>
  <c r="M40" i="3"/>
  <c r="M50" i="3"/>
  <c r="L57" i="3"/>
  <c r="M157" i="3"/>
  <c r="M49" i="3"/>
  <c r="M125" i="3"/>
  <c r="L119" i="3"/>
  <c r="L133" i="3"/>
  <c r="M106" i="3"/>
  <c r="L90" i="3"/>
  <c r="L26" i="3"/>
  <c r="G94" i="3"/>
  <c r="H94" i="3" s="1"/>
  <c r="I94" i="3" s="1"/>
  <c r="L83" i="3"/>
  <c r="M10" i="3"/>
  <c r="M149" i="3"/>
  <c r="M130" i="3"/>
  <c r="M138" i="3"/>
  <c r="L10" i="3"/>
  <c r="G156" i="3"/>
  <c r="H156" i="3" s="1"/>
  <c r="I156" i="3" s="1"/>
  <c r="L135" i="3"/>
  <c r="M116" i="3"/>
  <c r="M102" i="3"/>
  <c r="M151" i="3"/>
  <c r="M65" i="3"/>
  <c r="G70" i="3"/>
  <c r="H70" i="3" s="1"/>
  <c r="I70" i="3" s="1"/>
  <c r="L101" i="3"/>
  <c r="G42" i="3"/>
  <c r="H42" i="3" s="1"/>
  <c r="I42" i="3" s="1"/>
  <c r="L23" i="3"/>
  <c r="L98" i="3"/>
  <c r="L32" i="3"/>
  <c r="L19" i="3"/>
  <c r="M84" i="3"/>
  <c r="M103" i="3"/>
  <c r="M70" i="3"/>
  <c r="M27" i="3"/>
  <c r="M76" i="3"/>
  <c r="M78" i="3"/>
  <c r="M47" i="3"/>
  <c r="G138" i="3"/>
  <c r="H138" i="3" s="1"/>
  <c r="I138" i="3" s="1"/>
  <c r="M122" i="3"/>
  <c r="L130" i="3"/>
  <c r="G43" i="3"/>
  <c r="H43" i="3" s="1"/>
  <c r="I43" i="3" s="1"/>
  <c r="M97" i="3"/>
  <c r="L87" i="3"/>
  <c r="L117" i="3"/>
  <c r="L28" i="3"/>
  <c r="L31" i="3"/>
  <c r="L97" i="3"/>
  <c r="L124" i="3"/>
  <c r="G49" i="3"/>
  <c r="H49" i="3" s="1"/>
  <c r="I49" i="3" s="1"/>
  <c r="M15" i="3"/>
  <c r="M48" i="3"/>
  <c r="M153" i="3"/>
  <c r="K52" i="3"/>
  <c r="M143" i="3"/>
  <c r="M20" i="3"/>
  <c r="M11" i="3"/>
  <c r="M93" i="3"/>
  <c r="M113" i="3"/>
  <c r="M111" i="3"/>
  <c r="M75" i="3"/>
  <c r="G56" i="3"/>
  <c r="H56" i="3" s="1"/>
  <c r="I56" i="3" s="1"/>
  <c r="M45" i="3"/>
  <c r="L47" i="3"/>
  <c r="L118" i="3"/>
  <c r="G30" i="3"/>
  <c r="H30" i="3" s="1"/>
  <c r="I30" i="3" s="1"/>
  <c r="L93" i="3"/>
  <c r="M80" i="3"/>
  <c r="L149" i="3"/>
  <c r="L147" i="3"/>
  <c r="L21" i="3"/>
  <c r="L105" i="3"/>
  <c r="L29" i="3"/>
  <c r="L67" i="3"/>
  <c r="L116" i="3"/>
  <c r="G81" i="3"/>
  <c r="H81" i="3" s="1"/>
  <c r="I81" i="3" s="1"/>
  <c r="M14" i="3"/>
  <c r="M29" i="3"/>
  <c r="G54" i="3"/>
  <c r="H54" i="3" s="1"/>
  <c r="I54" i="3" s="1"/>
  <c r="L114" i="3"/>
  <c r="L103" i="3"/>
  <c r="M154" i="3"/>
  <c r="M98" i="3"/>
  <c r="M121" i="3"/>
  <c r="L151" i="3"/>
  <c r="L30" i="3"/>
  <c r="L77" i="3"/>
  <c r="M145" i="3"/>
  <c r="M109" i="3"/>
  <c r="G105" i="3"/>
  <c r="H105" i="3" s="1"/>
  <c r="I105" i="3" s="1"/>
  <c r="L150" i="3"/>
  <c r="M112" i="3"/>
  <c r="L153" i="3"/>
  <c r="G132" i="3"/>
  <c r="H132" i="3" s="1"/>
  <c r="I132" i="3" s="1"/>
  <c r="L35" i="3"/>
  <c r="L12" i="3"/>
  <c r="L84" i="3"/>
  <c r="G47" i="3"/>
  <c r="H47" i="3" s="1"/>
  <c r="I47" i="3" s="1"/>
  <c r="L154" i="3"/>
  <c r="L108" i="3"/>
  <c r="L13" i="3"/>
  <c r="L82" i="3"/>
  <c r="L16" i="3"/>
  <c r="L74" i="3"/>
  <c r="L146" i="3"/>
  <c r="M9" i="3"/>
  <c r="L142" i="3"/>
  <c r="L155" i="3"/>
  <c r="L104" i="3"/>
  <c r="L126" i="3"/>
  <c r="L75" i="3"/>
  <c r="L157" i="3"/>
  <c r="L70" i="3"/>
  <c r="L112" i="3"/>
  <c r="L89" i="3"/>
  <c r="L81" i="3"/>
  <c r="L61" i="3"/>
  <c r="M32" i="3"/>
  <c r="M152" i="3"/>
  <c r="L49" i="3"/>
  <c r="M74" i="3"/>
  <c r="L59" i="3"/>
  <c r="M51" i="3"/>
  <c r="M23" i="3"/>
  <c r="G67" i="3"/>
  <c r="H67" i="3" s="1"/>
  <c r="I67" i="3" s="1"/>
  <c r="G66" i="3"/>
  <c r="H66" i="3" s="1"/>
  <c r="I66" i="3" s="1"/>
  <c r="L128" i="3"/>
  <c r="L107" i="3"/>
  <c r="L99" i="3"/>
  <c r="L78" i="3"/>
  <c r="M56" i="3"/>
  <c r="M136" i="3"/>
  <c r="L65" i="3"/>
  <c r="M90" i="3"/>
  <c r="L79" i="3"/>
  <c r="M89" i="3"/>
  <c r="M55" i="3"/>
  <c r="G85" i="3"/>
  <c r="H85" i="3" s="1"/>
  <c r="I85" i="3" s="1"/>
  <c r="G120" i="3"/>
  <c r="H120" i="3" s="1"/>
  <c r="I120" i="3" s="1"/>
  <c r="M81" i="3"/>
  <c r="M117" i="3"/>
  <c r="M8" i="3"/>
  <c r="M30" i="3"/>
  <c r="M94" i="3"/>
  <c r="M133" i="3"/>
  <c r="M127" i="3"/>
  <c r="M28" i="3"/>
  <c r="M92" i="3"/>
  <c r="M135" i="3"/>
  <c r="G38" i="3"/>
  <c r="H38" i="3" s="1"/>
  <c r="I38" i="3" s="1"/>
  <c r="M35" i="3"/>
  <c r="G127" i="3"/>
  <c r="H127" i="3" s="1"/>
  <c r="I127" i="3" s="1"/>
  <c r="L15" i="3"/>
  <c r="L106" i="3"/>
  <c r="M64" i="3"/>
  <c r="L73" i="3"/>
  <c r="L86" i="3"/>
  <c r="M71" i="3"/>
  <c r="L24" i="3"/>
  <c r="M128" i="3"/>
  <c r="M83" i="3"/>
  <c r="M18" i="3"/>
  <c r="M57" i="3"/>
  <c r="G119" i="3"/>
  <c r="H119" i="3" s="1"/>
  <c r="I119" i="3" s="1"/>
  <c r="M25" i="3"/>
  <c r="L8" i="3"/>
  <c r="L136" i="3"/>
  <c r="G122" i="3"/>
  <c r="H122" i="3" s="1"/>
  <c r="I122" i="3" s="1"/>
  <c r="G28" i="3"/>
  <c r="H28" i="3" s="1"/>
  <c r="I28" i="3" s="1"/>
  <c r="L25" i="3"/>
  <c r="L50" i="3"/>
  <c r="G29" i="3"/>
  <c r="H29" i="3" s="1"/>
  <c r="I29" i="3" s="1"/>
  <c r="L7" i="3"/>
  <c r="L76" i="3"/>
  <c r="L129" i="3"/>
  <c r="L48" i="3"/>
  <c r="L115" i="3"/>
  <c r="L42" i="3"/>
  <c r="L53" i="3"/>
  <c r="M72" i="3"/>
  <c r="L63" i="3"/>
  <c r="L11" i="3"/>
  <c r="L131" i="3"/>
  <c r="L121" i="3"/>
  <c r="L44" i="3"/>
  <c r="L113" i="3"/>
  <c r="L156" i="3"/>
  <c r="L9" i="3"/>
  <c r="L20" i="3"/>
  <c r="L22" i="3"/>
  <c r="M120" i="3"/>
  <c r="L71" i="3"/>
  <c r="L138" i="3"/>
  <c r="M7" i="3"/>
  <c r="L134" i="3"/>
  <c r="M77" i="3"/>
  <c r="M41" i="3"/>
  <c r="G10" i="3"/>
  <c r="H10" i="3" s="1"/>
  <c r="I10" i="3" s="1"/>
  <c r="G131" i="3"/>
  <c r="H131" i="3" s="1"/>
  <c r="I131" i="3" s="1"/>
  <c r="G41" i="3"/>
  <c r="H41" i="3" s="1"/>
  <c r="I41" i="3" s="1"/>
  <c r="L139" i="3"/>
  <c r="L36" i="3"/>
  <c r="L34" i="3"/>
  <c r="M147" i="3"/>
  <c r="L95" i="3"/>
  <c r="M91" i="3"/>
  <c r="M137" i="3"/>
  <c r="M26" i="3"/>
  <c r="M150" i="3"/>
  <c r="M73" i="3"/>
  <c r="G149" i="3"/>
  <c r="H149" i="3" s="1"/>
  <c r="I149" i="3" s="1"/>
  <c r="G108" i="3"/>
  <c r="H108" i="3" s="1"/>
  <c r="I108" i="3" s="1"/>
  <c r="M33" i="3"/>
  <c r="M43" i="3"/>
  <c r="M69" i="3"/>
  <c r="M62" i="3"/>
  <c r="M126" i="3"/>
  <c r="M95" i="3"/>
  <c r="M132" i="3"/>
  <c r="M60" i="3"/>
  <c r="M124" i="3"/>
  <c r="M63" i="3"/>
  <c r="M85" i="3"/>
  <c r="M105" i="3"/>
  <c r="M134" i="3"/>
  <c r="M13" i="3"/>
  <c r="M68" i="3"/>
  <c r="M140" i="3"/>
  <c r="M87" i="3"/>
  <c r="M118" i="3"/>
  <c r="M54" i="3"/>
  <c r="M53" i="3"/>
  <c r="M142" i="3"/>
  <c r="M31" i="3"/>
  <c r="M44" i="3"/>
  <c r="M79" i="3"/>
  <c r="M46" i="3"/>
  <c r="G107" i="3"/>
  <c r="H107" i="3" s="1"/>
  <c r="I107" i="3" s="1"/>
  <c r="L43" i="3"/>
  <c r="L33" i="3"/>
  <c r="M16" i="3"/>
  <c r="L62" i="3"/>
  <c r="L96" i="3"/>
  <c r="G93" i="3"/>
  <c r="H93" i="3" s="1"/>
  <c r="I93" i="3" s="1"/>
  <c r="M12" i="3"/>
  <c r="M42" i="3"/>
  <c r="M107" i="3"/>
  <c r="M131" i="3"/>
  <c r="L52" i="3"/>
  <c r="L54" i="3"/>
  <c r="L60" i="3"/>
  <c r="L88" i="3"/>
  <c r="L102" i="3"/>
  <c r="L85" i="3"/>
  <c r="L152" i="3"/>
  <c r="L132" i="3"/>
  <c r="L137" i="3"/>
  <c r="G52" i="3"/>
  <c r="H52" i="3" s="1"/>
  <c r="I52" i="3" s="1"/>
  <c r="L56" i="3"/>
  <c r="M156" i="3"/>
  <c r="L55" i="3"/>
  <c r="M82" i="3"/>
  <c r="L69" i="3"/>
  <c r="M101" i="3"/>
  <c r="M99" i="3"/>
  <c r="L40" i="3"/>
  <c r="G135" i="3"/>
  <c r="H135" i="3" s="1"/>
  <c r="I135" i="3" s="1"/>
  <c r="G113" i="3"/>
  <c r="H113" i="3" s="1"/>
  <c r="I113" i="3" s="1"/>
  <c r="M155" i="3"/>
  <c r="M100" i="3"/>
  <c r="M36" i="3"/>
  <c r="M119" i="3"/>
  <c r="M141" i="3"/>
  <c r="M86" i="3"/>
  <c r="M22" i="3"/>
  <c r="M59" i="3"/>
  <c r="M17" i="3"/>
  <c r="M108" i="3"/>
  <c r="M148" i="3"/>
  <c r="M110" i="3"/>
  <c r="M37" i="3"/>
  <c r="M146" i="3"/>
  <c r="G117" i="3"/>
  <c r="H117" i="3" s="1"/>
  <c r="I117" i="3" s="1"/>
  <c r="M19" i="3"/>
  <c r="M58" i="3"/>
  <c r="M123" i="3"/>
  <c r="L37" i="3"/>
  <c r="L68" i="3"/>
  <c r="G46" i="3"/>
  <c r="H46" i="3" s="1"/>
  <c r="I46" i="3" s="1"/>
  <c r="G24" i="3"/>
  <c r="H24" i="3" s="1"/>
  <c r="I24" i="3" s="1"/>
  <c r="L27" i="3"/>
  <c r="L17" i="3"/>
  <c r="L127" i="3"/>
  <c r="L46" i="3"/>
  <c r="L80" i="3"/>
  <c r="L14" i="3"/>
  <c r="L140" i="3"/>
  <c r="L141" i="3"/>
  <c r="M104" i="3"/>
  <c r="L58" i="3"/>
  <c r="L64" i="3"/>
  <c r="L92" i="3"/>
  <c r="M115" i="3"/>
  <c r="L122" i="3"/>
  <c r="M61" i="3"/>
  <c r="G114" i="3"/>
  <c r="H114" i="3" s="1"/>
  <c r="I114" i="3" s="1"/>
  <c r="M67" i="3"/>
  <c r="M144" i="3"/>
  <c r="L91" i="3"/>
  <c r="M34" i="3"/>
  <c r="M139" i="3"/>
  <c r="G58" i="3"/>
  <c r="H58" i="3" s="1"/>
  <c r="I58" i="3" s="1"/>
  <c r="M66" i="3"/>
  <c r="K104" i="3"/>
  <c r="K156" i="3"/>
  <c r="K78" i="3"/>
  <c r="K100" i="3"/>
  <c r="K111" i="3"/>
  <c r="K68" i="3"/>
  <c r="K82" i="3"/>
  <c r="K9" i="3"/>
  <c r="K117" i="3"/>
  <c r="K144" i="3"/>
  <c r="G98" i="3"/>
  <c r="H98" i="3" s="1"/>
  <c r="I98" i="3" s="1"/>
  <c r="G152" i="3"/>
  <c r="H152" i="3" s="1"/>
  <c r="I152" i="3" s="1"/>
  <c r="G91" i="3"/>
  <c r="H91" i="3" s="1"/>
  <c r="I91" i="3" s="1"/>
  <c r="G101" i="3"/>
  <c r="H101" i="3" s="1"/>
  <c r="I101" i="3" s="1"/>
  <c r="G16" i="3"/>
  <c r="H16" i="3" s="1"/>
  <c r="I16" i="3" s="1"/>
  <c r="G102" i="3"/>
  <c r="H102" i="3" s="1"/>
  <c r="I102" i="3" s="1"/>
  <c r="G72" i="3"/>
  <c r="H72" i="3" s="1"/>
  <c r="I72" i="3" s="1"/>
  <c r="G51" i="3"/>
  <c r="H51" i="3" s="1"/>
  <c r="I51" i="3" s="1"/>
  <c r="G45" i="3"/>
  <c r="H45" i="3" s="1"/>
  <c r="I45" i="3" s="1"/>
  <c r="K87" i="3"/>
  <c r="K57" i="3"/>
  <c r="K46" i="3"/>
  <c r="G79" i="3"/>
  <c r="H79" i="3" s="1"/>
  <c r="I79" i="3" s="1"/>
  <c r="G146" i="3"/>
  <c r="H146" i="3" s="1"/>
  <c r="I146" i="3" s="1"/>
  <c r="G154" i="3"/>
  <c r="H154" i="3" s="1"/>
  <c r="I154" i="3" s="1"/>
  <c r="G150" i="3"/>
  <c r="H150" i="3" s="1"/>
  <c r="I150" i="3" s="1"/>
  <c r="G145" i="3"/>
  <c r="H145" i="3" s="1"/>
  <c r="I145" i="3" s="1"/>
  <c r="G19" i="3"/>
  <c r="H19" i="3" s="1"/>
  <c r="I19" i="3" s="1"/>
  <c r="K71" i="3"/>
  <c r="K44" i="3"/>
  <c r="G50" i="3"/>
  <c r="H50" i="3" s="1"/>
  <c r="I50" i="3" s="1"/>
  <c r="K76" i="3"/>
  <c r="G17" i="3"/>
  <c r="H17" i="3" s="1"/>
  <c r="I17" i="3" s="1"/>
  <c r="K94" i="3"/>
  <c r="K116" i="3"/>
  <c r="G95" i="3"/>
  <c r="H95" i="3" s="1"/>
  <c r="I95" i="3" s="1"/>
  <c r="K90" i="3"/>
  <c r="G121" i="3"/>
  <c r="H121" i="3" s="1"/>
  <c r="I121" i="3" s="1"/>
  <c r="L100" i="3"/>
  <c r="L66" i="3"/>
  <c r="M24" i="3"/>
  <c r="L111" i="3"/>
  <c r="L148" i="3"/>
  <c r="L123" i="3"/>
  <c r="L39" i="3"/>
  <c r="L51" i="3"/>
  <c r="L72" i="3"/>
  <c r="L45" i="3"/>
  <c r="L94" i="3"/>
  <c r="M129" i="3"/>
  <c r="L145" i="3"/>
  <c r="L125" i="3"/>
  <c r="M88" i="3"/>
  <c r="L41" i="3"/>
  <c r="K30" i="3"/>
  <c r="K74" i="3"/>
  <c r="K49" i="3"/>
  <c r="K59" i="3"/>
  <c r="K79" i="3"/>
  <c r="K15" i="3"/>
  <c r="K16" i="3"/>
  <c r="K85" i="3"/>
  <c r="K102" i="3"/>
  <c r="K115" i="3"/>
  <c r="G134" i="3"/>
  <c r="H134" i="3" s="1"/>
  <c r="I134" i="3" s="1"/>
  <c r="G88" i="3"/>
  <c r="H88" i="3" s="1"/>
  <c r="I88" i="3" s="1"/>
  <c r="G59" i="3"/>
  <c r="H59" i="3" s="1"/>
  <c r="I59" i="3" s="1"/>
  <c r="G69" i="3"/>
  <c r="H69" i="3" s="1"/>
  <c r="I69" i="3" s="1"/>
  <c r="G130" i="3"/>
  <c r="H130" i="3" s="1"/>
  <c r="I130" i="3" s="1"/>
  <c r="G136" i="3"/>
  <c r="H136" i="3" s="1"/>
  <c r="I136" i="3" s="1"/>
  <c r="G83" i="3"/>
  <c r="H83" i="3" s="1"/>
  <c r="I83" i="3" s="1"/>
  <c r="G77" i="3"/>
  <c r="H77" i="3" s="1"/>
  <c r="I77" i="3" s="1"/>
  <c r="G8" i="3"/>
  <c r="H8" i="3" s="1"/>
  <c r="I8" i="3" s="1"/>
  <c r="K147" i="3"/>
  <c r="K80" i="3"/>
  <c r="G129" i="3"/>
  <c r="H129" i="3" s="1"/>
  <c r="I129" i="3" s="1"/>
  <c r="G116" i="3"/>
  <c r="H116" i="3" s="1"/>
  <c r="I116" i="3" s="1"/>
  <c r="G89" i="3"/>
  <c r="H89" i="3" s="1"/>
  <c r="I89" i="3" s="1"/>
  <c r="G15" i="3"/>
  <c r="H15" i="3" s="1"/>
  <c r="I15" i="3" s="1"/>
  <c r="G57" i="3"/>
  <c r="H57" i="3" s="1"/>
  <c r="I57" i="3" s="1"/>
  <c r="G68" i="3"/>
  <c r="H68" i="3" s="1"/>
  <c r="I68" i="3" s="1"/>
  <c r="K150" i="3"/>
  <c r="K106" i="3"/>
  <c r="G100" i="3"/>
  <c r="H100" i="3" s="1"/>
  <c r="I100" i="3" s="1"/>
  <c r="K51" i="3"/>
  <c r="K97" i="3"/>
  <c r="K8" i="3"/>
  <c r="M114" i="3"/>
  <c r="G20" i="3"/>
  <c r="H20" i="3" s="1"/>
  <c r="I20" i="3" s="1"/>
  <c r="K73" i="3"/>
  <c r="K7" i="3"/>
  <c r="G55" i="3"/>
  <c r="H55" i="3" s="1"/>
  <c r="I55" i="3" s="1"/>
  <c r="G48" i="3" l="1"/>
  <c r="H48" i="3" s="1"/>
  <c r="I48" i="3" s="1"/>
  <c r="G118" i="3"/>
  <c r="H118" i="3" s="1"/>
  <c r="I118" i="3" s="1"/>
  <c r="K66" i="3"/>
  <c r="K96" i="3"/>
  <c r="G73" i="3"/>
  <c r="H73" i="3" s="1"/>
  <c r="I73" i="3" s="1"/>
  <c r="G126" i="3"/>
  <c r="H126" i="3" s="1"/>
  <c r="I126" i="3" s="1"/>
  <c r="G62" i="3"/>
  <c r="H62" i="3" s="1"/>
  <c r="I62" i="3" s="1"/>
  <c r="G106" i="3"/>
  <c r="H106" i="3" s="1"/>
  <c r="I106" i="3" s="1"/>
  <c r="G14" i="3"/>
  <c r="H14" i="3" s="1"/>
  <c r="I14" i="3" s="1"/>
  <c r="K121" i="3"/>
  <c r="G141" i="3"/>
  <c r="H141" i="3" s="1"/>
  <c r="I141" i="3" s="1"/>
  <c r="G124" i="3"/>
  <c r="H124" i="3" s="1"/>
  <c r="I124" i="3" s="1"/>
  <c r="G133" i="3"/>
  <c r="H133" i="3" s="1"/>
  <c r="I133" i="3" s="1"/>
  <c r="G76" i="3"/>
  <c r="H76" i="3" s="1"/>
  <c r="I76" i="3" s="1"/>
  <c r="K142" i="3"/>
  <c r="K21" i="3"/>
  <c r="K148" i="3"/>
  <c r="K128" i="3"/>
  <c r="K60" i="3"/>
  <c r="K120" i="3"/>
  <c r="K126" i="3"/>
  <c r="G155" i="3"/>
  <c r="H155" i="3" s="1"/>
  <c r="I155" i="3" s="1"/>
  <c r="K125" i="3"/>
  <c r="K141" i="3"/>
  <c r="G35" i="3"/>
  <c r="H35" i="3" s="1"/>
  <c r="I35" i="3" s="1"/>
  <c r="G153" i="3"/>
  <c r="H153" i="3" s="1"/>
  <c r="I153" i="3" s="1"/>
  <c r="G128" i="3"/>
  <c r="H128" i="3" s="1"/>
  <c r="I128" i="3" s="1"/>
  <c r="K88" i="3"/>
  <c r="G40" i="3"/>
  <c r="H40" i="3" s="1"/>
  <c r="I40" i="3" s="1"/>
  <c r="G115" i="3"/>
  <c r="H115" i="3" s="1"/>
  <c r="I115" i="3" s="1"/>
  <c r="G110" i="3"/>
  <c r="H110" i="3" s="1"/>
  <c r="I110" i="3" s="1"/>
  <c r="G13" i="3"/>
  <c r="H13" i="3" s="1"/>
  <c r="I13" i="3" s="1"/>
  <c r="G140" i="3"/>
  <c r="H140" i="3" s="1"/>
  <c r="I140" i="3" s="1"/>
  <c r="K83" i="3"/>
  <c r="K53" i="3"/>
  <c r="K38" i="3"/>
  <c r="K27" i="3"/>
  <c r="K133" i="3"/>
  <c r="G63" i="3"/>
  <c r="H63" i="3" s="1"/>
  <c r="I63" i="3" s="1"/>
  <c r="G99" i="3"/>
  <c r="H99" i="3" s="1"/>
  <c r="I99" i="3" s="1"/>
  <c r="G33" i="3"/>
  <c r="H33" i="3" s="1"/>
  <c r="I33" i="3" s="1"/>
  <c r="G80" i="3"/>
  <c r="H80" i="3" s="1"/>
  <c r="I80" i="3" s="1"/>
  <c r="G21" i="3"/>
  <c r="H21" i="3" s="1"/>
  <c r="I21" i="3" s="1"/>
  <c r="G157" i="3"/>
  <c r="H157" i="3" s="1"/>
  <c r="I157" i="3" s="1"/>
  <c r="G78" i="3"/>
  <c r="H78" i="3" s="1"/>
  <c r="I78" i="3" s="1"/>
  <c r="G139" i="3"/>
  <c r="H139" i="3" s="1"/>
  <c r="I139" i="3" s="1"/>
  <c r="G125" i="3"/>
  <c r="H125" i="3" s="1"/>
  <c r="I125" i="3" s="1"/>
  <c r="G64" i="3"/>
  <c r="H64" i="3" s="1"/>
  <c r="I64" i="3" s="1"/>
  <c r="G151" i="3"/>
  <c r="H151" i="3" s="1"/>
  <c r="I151" i="3" s="1"/>
  <c r="G11" i="3"/>
  <c r="H11" i="3" s="1"/>
  <c r="I11" i="3" s="1"/>
  <c r="G104" i="3"/>
  <c r="H104" i="3" s="1"/>
  <c r="I104" i="3" s="1"/>
  <c r="G148" i="3"/>
  <c r="H148" i="3" s="1"/>
  <c r="I148" i="3" s="1"/>
  <c r="G12" i="3"/>
  <c r="H12" i="3" s="1"/>
  <c r="I12" i="3" s="1"/>
  <c r="G111" i="3"/>
  <c r="H111" i="3" s="1"/>
  <c r="I111" i="3" s="1"/>
  <c r="K20" i="3"/>
  <c r="K91" i="3"/>
  <c r="K13" i="3"/>
  <c r="K95" i="3"/>
  <c r="K62" i="3"/>
  <c r="K75" i="3"/>
  <c r="K23" i="3"/>
  <c r="K47" i="3"/>
  <c r="K129" i="3"/>
  <c r="K145" i="3"/>
  <c r="K22" i="3"/>
  <c r="K84" i="3"/>
  <c r="K11" i="3"/>
  <c r="K92" i="3"/>
  <c r="K28" i="3"/>
  <c r="G25" i="3"/>
  <c r="H25" i="3" s="1"/>
  <c r="I25" i="3" s="1"/>
  <c r="K136" i="3"/>
  <c r="K152" i="3"/>
  <c r="K127" i="3"/>
  <c r="K134" i="3"/>
  <c r="K45" i="3"/>
  <c r="G37" i="3"/>
  <c r="H37" i="3" s="1"/>
  <c r="I37" i="3" s="1"/>
  <c r="K107" i="3"/>
  <c r="K110" i="3"/>
  <c r="G71" i="3"/>
  <c r="H71" i="3" s="1"/>
  <c r="I71" i="3" s="1"/>
  <c r="G103" i="3"/>
  <c r="H103" i="3" s="1"/>
  <c r="I103" i="3" s="1"/>
  <c r="G143" i="3"/>
  <c r="H143" i="3" s="1"/>
  <c r="I143" i="3" s="1"/>
  <c r="K89" i="3"/>
  <c r="G26" i="3"/>
  <c r="H26" i="3" s="1"/>
  <c r="I26" i="3" s="1"/>
  <c r="G147" i="3"/>
  <c r="H147" i="3" s="1"/>
  <c r="I147" i="3" s="1"/>
  <c r="G18" i="3"/>
  <c r="H18" i="3" s="1"/>
  <c r="I18" i="3" s="1"/>
  <c r="G123" i="3"/>
  <c r="H123" i="3" s="1"/>
  <c r="I123" i="3" s="1"/>
  <c r="G142" i="3"/>
  <c r="H142" i="3" s="1"/>
  <c r="I142" i="3" s="1"/>
  <c r="K31" i="3"/>
  <c r="K18" i="3"/>
  <c r="K135" i="3"/>
  <c r="K72" i="3"/>
  <c r="G90" i="3"/>
  <c r="H90" i="3" s="1"/>
  <c r="I90" i="3" s="1"/>
  <c r="K143" i="3"/>
  <c r="G144" i="3"/>
  <c r="H144" i="3" s="1"/>
  <c r="I144" i="3" s="1"/>
  <c r="K58" i="3"/>
  <c r="G87" i="3"/>
  <c r="H87" i="3" s="1"/>
  <c r="I87" i="3" s="1"/>
  <c r="K10" i="3"/>
  <c r="G44" i="3"/>
  <c r="H44" i="3" s="1"/>
  <c r="I44" i="3" s="1"/>
  <c r="G22" i="3"/>
  <c r="H22" i="3" s="1"/>
  <c r="I22" i="3" s="1"/>
  <c r="G65" i="3"/>
  <c r="H65" i="3" s="1"/>
  <c r="I65" i="3" s="1"/>
  <c r="K67" i="3"/>
  <c r="G109" i="3"/>
  <c r="H109" i="3" s="1"/>
  <c r="I109" i="3" s="1"/>
  <c r="G60" i="3"/>
  <c r="H60" i="3" s="1"/>
  <c r="I60" i="3" s="1"/>
  <c r="G31" i="3"/>
  <c r="H31" i="3" s="1"/>
  <c r="I31" i="3" s="1"/>
  <c r="G23" i="3"/>
  <c r="H23" i="3" s="1"/>
  <c r="I23" i="3" s="1"/>
  <c r="G74" i="3"/>
  <c r="H74" i="3" s="1"/>
  <c r="I74" i="3" s="1"/>
  <c r="K63" i="3"/>
  <c r="K81" i="3"/>
  <c r="K146" i="3"/>
  <c r="K17" i="3"/>
  <c r="G97" i="3"/>
  <c r="H97" i="3" s="1"/>
  <c r="I97" i="3" s="1"/>
  <c r="G84" i="3"/>
  <c r="H84" i="3" s="1"/>
  <c r="I84" i="3" s="1"/>
  <c r="G82" i="3"/>
  <c r="H82" i="3" s="1"/>
  <c r="I82" i="3" s="1"/>
  <c r="G32" i="3"/>
  <c r="H32" i="3" s="1"/>
  <c r="I32" i="3" s="1"/>
  <c r="G27" i="3"/>
  <c r="H27" i="3" s="1"/>
  <c r="I27" i="3" s="1"/>
  <c r="G9" i="3"/>
  <c r="H9" i="3" s="1"/>
  <c r="I9" i="3" s="1"/>
  <c r="G92" i="3"/>
  <c r="H92" i="3" s="1"/>
  <c r="I92" i="3" s="1"/>
  <c r="G34" i="3"/>
  <c r="H34" i="3" s="1"/>
  <c r="I34" i="3" s="1"/>
  <c r="G7" i="3"/>
  <c r="H7" i="3" s="1"/>
  <c r="I7" i="3" s="1"/>
  <c r="G75" i="3"/>
  <c r="H75" i="3" s="1"/>
  <c r="I75" i="3" s="1"/>
  <c r="G61" i="3"/>
  <c r="H61" i="3" s="1"/>
  <c r="I61" i="3" s="1"/>
  <c r="G86" i="3"/>
  <c r="H86" i="3" s="1"/>
  <c r="I86" i="3" s="1"/>
  <c r="G137" i="3"/>
  <c r="H137" i="3" s="1"/>
  <c r="I137" i="3" s="1"/>
  <c r="G112" i="3"/>
  <c r="H112" i="3" s="1"/>
  <c r="I112" i="3" s="1"/>
  <c r="G53" i="3"/>
  <c r="H53" i="3" s="1"/>
  <c r="I53" i="3" s="1"/>
  <c r="G96" i="3"/>
  <c r="H96" i="3" s="1"/>
  <c r="I96" i="3" s="1"/>
  <c r="G36" i="3"/>
  <c r="H36" i="3" s="1"/>
  <c r="I36" i="3" s="1"/>
  <c r="K64" i="3"/>
  <c r="K157" i="3"/>
  <c r="K138" i="3"/>
  <c r="K48" i="3"/>
  <c r="K65" i="3"/>
  <c r="K86" i="3"/>
  <c r="K139" i="3"/>
  <c r="K35" i="3"/>
  <c r="K50" i="3"/>
  <c r="K114" i="3"/>
  <c r="K153" i="3"/>
  <c r="K41" i="3"/>
  <c r="K130" i="3"/>
  <c r="K149" i="3"/>
  <c r="K140" i="3"/>
  <c r="K112" i="3"/>
  <c r="K70" i="3"/>
  <c r="K99" i="3"/>
  <c r="K24" i="3"/>
  <c r="K42" i="3"/>
  <c r="K151" i="3"/>
  <c r="K118" i="3"/>
  <c r="H102" i="4"/>
  <c r="G102" i="4"/>
  <c r="I159" i="3"/>
  <c r="H159" i="3" l="1"/>
  <c r="E31" i="5"/>
  <c r="E30" i="5"/>
  <c r="E32" i="5"/>
  <c r="E15" i="5"/>
  <c r="E14" i="5"/>
  <c r="E16" i="5"/>
  <c r="G25" i="5" l="1"/>
  <c r="G24" i="5"/>
  <c r="G6" i="5"/>
  <c r="G4" i="5"/>
  <c r="G5" i="5"/>
  <c r="G40" i="5" l="1"/>
  <c r="G34" i="8" s="1"/>
</calcChain>
</file>

<file path=xl/sharedStrings.xml><?xml version="1.0" encoding="utf-8"?>
<sst xmlns="http://schemas.openxmlformats.org/spreadsheetml/2006/main" count="327" uniqueCount="169">
  <si>
    <t>SUMS</t>
  </si>
  <si>
    <t>det=</t>
  </si>
  <si>
    <t>(=blank in sample)</t>
  </si>
  <si>
    <t>(=acc in sample)</t>
  </si>
  <si>
    <t>(=donor in sample)</t>
  </si>
  <si>
    <t>unmix</t>
  </si>
  <si>
    <t>e_Don</t>
  </si>
  <si>
    <t>e_acc</t>
  </si>
  <si>
    <t>FRET=</t>
  </si>
  <si>
    <t>Results triple unmixing at donor exc</t>
  </si>
  <si>
    <t>Results dual unmixing at acceptor exc</t>
  </si>
  <si>
    <t>SSQ2</t>
  </si>
  <si>
    <t>degr freedom</t>
  </si>
  <si>
    <t>±</t>
  </si>
  <si>
    <t>SSQ_n</t>
  </si>
  <si>
    <t>Residual</t>
  </si>
  <si>
    <t>Correlation</t>
  </si>
  <si>
    <t>residual</t>
  </si>
  <si>
    <t>exp ID:</t>
  </si>
  <si>
    <t>unmixed sp1</t>
  </si>
  <si>
    <t>unmixed sp2</t>
  </si>
  <si>
    <t>donor</t>
  </si>
  <si>
    <t>acceptor</t>
  </si>
  <si>
    <t>sp1^2</t>
  </si>
  <si>
    <t>sp2^2</t>
  </si>
  <si>
    <t>sp3^2</t>
  </si>
  <si>
    <t>sp1xsp2</t>
  </si>
  <si>
    <t>samplexsp1</t>
  </si>
  <si>
    <t>samplexsp2</t>
  </si>
  <si>
    <t>sample^2</t>
  </si>
  <si>
    <t>wavelength</t>
  </si>
  <si>
    <t>emission</t>
  </si>
  <si>
    <t>Unmixed sp2</t>
  </si>
  <si>
    <t>sums</t>
  </si>
  <si>
    <t>excitation =590</t>
  </si>
  <si>
    <t>SSQ</t>
  </si>
  <si>
    <t>Exc mKO (538)</t>
  </si>
  <si>
    <t>nm</t>
  </si>
  <si>
    <t>sp1 * sp2</t>
  </si>
  <si>
    <t>sp1 * sp3</t>
  </si>
  <si>
    <t>sp2 * sp3</t>
  </si>
  <si>
    <t>sample * sp1</t>
  </si>
  <si>
    <t>sample * sp2</t>
  </si>
  <si>
    <t>sample * sp3</t>
  </si>
  <si>
    <t xml:space="preserve">Exc mCherry (590) </t>
  </si>
  <si>
    <t>blank cells (1)</t>
  </si>
  <si>
    <t>acceptor (mCherry, 2)</t>
  </si>
  <si>
    <t>donor (mKO, 3)</t>
  </si>
  <si>
    <t>b1</t>
  </si>
  <si>
    <t>b2</t>
  </si>
  <si>
    <t>Rex=</t>
  </si>
  <si>
    <t>E*fA</t>
  </si>
  <si>
    <t>ref_mKO</t>
  </si>
  <si>
    <t>ref_mcherry</t>
  </si>
  <si>
    <t>QA</t>
  </si>
  <si>
    <t>Rex</t>
  </si>
  <si>
    <t>Qa=</t>
  </si>
  <si>
    <t>QD=</t>
  </si>
  <si>
    <t>Rex*mKo*mch</t>
  </si>
  <si>
    <t>mKO*mCh</t>
  </si>
  <si>
    <t>mcherry</t>
  </si>
  <si>
    <t>X</t>
  </si>
  <si>
    <t>Y</t>
  </si>
  <si>
    <t>Rex calculation</t>
  </si>
  <si>
    <t>sum</t>
  </si>
  <si>
    <t>unmixed sp3</t>
  </si>
  <si>
    <t>unmixed SE</t>
  </si>
  <si>
    <t>intensity</t>
  </si>
  <si>
    <t xml:space="preserve">blank cells </t>
  </si>
  <si>
    <t>Exc (538)</t>
  </si>
  <si>
    <t>sample</t>
  </si>
  <si>
    <t>a</t>
  </si>
  <si>
    <t>b</t>
  </si>
  <si>
    <t>c</t>
  </si>
  <si>
    <t>d</t>
  </si>
  <si>
    <t>e</t>
  </si>
  <si>
    <t>f</t>
  </si>
  <si>
    <t>g</t>
  </si>
  <si>
    <t>h</t>
  </si>
  <si>
    <t>i</t>
  </si>
  <si>
    <t>det</t>
  </si>
  <si>
    <t>a-1</t>
  </si>
  <si>
    <t>b-1</t>
  </si>
  <si>
    <t>c-1</t>
  </si>
  <si>
    <t>d-1</t>
  </si>
  <si>
    <t>e-1</t>
  </si>
  <si>
    <t>f-1</t>
  </si>
  <si>
    <t>a1</t>
  </si>
  <si>
    <t>a2</t>
  </si>
  <si>
    <t>a3</t>
  </si>
  <si>
    <t>calc</t>
  </si>
  <si>
    <t>diff</t>
  </si>
  <si>
    <t>sp1</t>
  </si>
  <si>
    <t>sp2</t>
  </si>
  <si>
    <t>mKO</t>
  </si>
  <si>
    <t>mKO ref</t>
  </si>
  <si>
    <t>mCherry ref</t>
  </si>
  <si>
    <t>sp3</t>
  </si>
  <si>
    <t>blank</t>
  </si>
  <si>
    <t>Interaction</t>
  </si>
  <si>
    <t>(Weighted average)</t>
  </si>
  <si>
    <t>1. Raw Data</t>
  </si>
  <si>
    <t>Copy paste your spectral emission data for the donor and acceptor</t>
  </si>
  <si>
    <t>2. Minus PBS</t>
  </si>
  <si>
    <t>Make sure the PBS emission measurement data are substracted from all reference,</t>
  </si>
  <si>
    <t>and sample data</t>
  </si>
  <si>
    <t>3. Data</t>
  </si>
  <si>
    <t>Copy paste the reference sample data (as value) to the indicated spaces in the sheet.</t>
  </si>
  <si>
    <t>The sheet will substract the cellular background from the acceptor and donor measurements</t>
  </si>
  <si>
    <t>Blank cells</t>
  </si>
  <si>
    <t>Donor Reference</t>
  </si>
  <si>
    <t>Below the reference spectra will be plotted in a graph, Inspect them for obvious defects.</t>
  </si>
  <si>
    <t>3. data</t>
  </si>
  <si>
    <t>Copy paste the sample data (as value) to the indicated space in the sheet</t>
  </si>
  <si>
    <t>Sample data</t>
  </si>
  <si>
    <t>4. Results</t>
  </si>
  <si>
    <t xml:space="preserve">Using the provided reference data the sample spectra will be unmixed and the </t>
  </si>
  <si>
    <t>The sheet will have plotted the unmixed spectral data composed of the:</t>
  </si>
  <si>
    <t>Donor Spectrum**</t>
  </si>
  <si>
    <t>Acceptor Spectrum**</t>
  </si>
  <si>
    <t>Calculated spectrum</t>
  </si>
  <si>
    <t>Measured spectrum</t>
  </si>
  <si>
    <t>Donor only spectrum</t>
  </si>
  <si>
    <t>Acceptor only spectrum</t>
  </si>
  <si>
    <t>Sensitized emission spectrum</t>
  </si>
  <si>
    <t>The plotted unmixing differences give a sense of the quality of measurements and unmixing</t>
  </si>
  <si>
    <t>The ideal experiment will give an unmixing difference of 0.</t>
  </si>
  <si>
    <t>Samples showing large variations should be considered to be rejected.</t>
  </si>
  <si>
    <t>At the bottom of the sheet and in the next sheet the calculated EfA values are presented</t>
  </si>
  <si>
    <t>5. Summary</t>
  </si>
  <si>
    <t>Copy paste the EfA values in the summary of measured samples</t>
  </si>
  <si>
    <t>Repeat the steps 3-5 with new sample data</t>
  </si>
  <si>
    <t>*For a detailed decription of the used calculations see Alexeeva et al 2010 supplementary information.</t>
  </si>
  <si>
    <t>Instructions for using the Fluorometer mKO-mCh data unmixing sheet</t>
  </si>
  <si>
    <t>fraction of sensitized emission will be calculated in in this sheet and Exc 538 and Exc 590*.</t>
  </si>
  <si>
    <t>**The individual inmixing data points can be found in sheets Exc 538 and Exc 590</t>
  </si>
  <si>
    <t>Sample</t>
  </si>
  <si>
    <t>00 PBS 538:545-700</t>
  </si>
  <si>
    <t>00 PBS 590:605-700</t>
  </si>
  <si>
    <t>01 empty cells 538:545-700</t>
  </si>
  <si>
    <t>01 empty cells 590:605-700</t>
  </si>
  <si>
    <t>02 mcherry ref 538:545-700</t>
  </si>
  <si>
    <t>02 mcherry ref 590:605-700</t>
  </si>
  <si>
    <t>03 MKO ref 538:545-700</t>
  </si>
  <si>
    <t>03 MKO ref 590:605-700</t>
  </si>
  <si>
    <t>04 TANDEM 538:545-700</t>
  </si>
  <si>
    <t>04 TANDEM 590:605-700</t>
  </si>
  <si>
    <t>07 538:545-700</t>
  </si>
  <si>
    <t>07 590:605-700</t>
  </si>
  <si>
    <t>Plasmid1</t>
  </si>
  <si>
    <t>Plasmid 2</t>
  </si>
  <si>
    <t>Background Ref</t>
  </si>
  <si>
    <t>pTHV037</t>
  </si>
  <si>
    <t>pSAV057</t>
  </si>
  <si>
    <t>Acceptor Ref</t>
  </si>
  <si>
    <t>Donor Ref</t>
  </si>
  <si>
    <t>Positive control</t>
  </si>
  <si>
    <t>Negative Control</t>
  </si>
  <si>
    <t>pSAV047</t>
  </si>
  <si>
    <t>pSAV058</t>
  </si>
  <si>
    <t>pSAV050</t>
  </si>
  <si>
    <t>pBB004</t>
  </si>
  <si>
    <t>pSAV077</t>
  </si>
  <si>
    <t>Acceptor reference</t>
  </si>
  <si>
    <t>PBS</t>
  </si>
  <si>
    <t>Blank Cells Reference</t>
  </si>
  <si>
    <t>Acceptor Reference</t>
  </si>
  <si>
    <t>Tandem positive control</t>
  </si>
  <si>
    <t>Negative control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</si>
</sst>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0"/>
    <numFmt numFmtId="165" formatCode="0.000"/>
  </numFmts>
  <fonts count="23" x14ac:knownFonts="1">
    <font>
      <sz val="10"/>
      <name val="Verdana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0"/>
      <name val="Arial"/>
      <family val="2"/>
    </font>
    <font>
      <sz val="10"/>
      <name val="Arial"/>
      <family val="2"/>
    </font>
    <font>
      <sz val="8"/>
      <name val="Verdana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b/>
      <sz val="16"/>
      <name val="Arial"/>
      <family val="2"/>
    </font>
    <font>
      <sz val="10"/>
      <color theme="1"/>
      <name val="Arial"/>
      <family val="2"/>
    </font>
    <font>
      <u/>
      <sz val="10"/>
      <color theme="10"/>
      <name val="Verdana"/>
      <family val="2"/>
    </font>
    <font>
      <u/>
      <sz val="10"/>
      <color theme="11"/>
      <name val="Verdana"/>
      <family val="2"/>
    </font>
    <font>
      <sz val="10"/>
      <color rgb="FFFF000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4"/>
      <name val="Verdana"/>
      <family val="2"/>
    </font>
    <font>
      <b/>
      <sz val="12"/>
      <name val="Verdana"/>
      <family val="2"/>
    </font>
    <font>
      <b/>
      <sz val="10"/>
      <name val="Verdana"/>
      <family val="2"/>
    </font>
    <font>
      <b/>
      <i/>
      <u/>
      <sz val="10"/>
      <name val="Verdana"/>
      <family val="2"/>
    </font>
    <font>
      <b/>
      <i/>
      <sz val="10"/>
      <name val="Arial"/>
      <family val="2"/>
    </font>
    <font>
      <b/>
      <sz val="16"/>
      <color theme="1"/>
      <name val="Calibri"/>
      <family val="2"/>
      <scheme val="minor"/>
    </font>
    <font>
      <b/>
      <sz val="16"/>
      <color theme="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/>
        <bgColor indexed="64"/>
      </patternFill>
    </fill>
  </fills>
  <borders count="2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</borders>
  <cellStyleXfs count="639">
    <xf numFmtId="0" fontId="0" fillId="0" borderId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2" fillId="0" borderId="0"/>
    <xf numFmtId="0" fontId="1" fillId="0" borderId="0"/>
  </cellStyleXfs>
  <cellXfs count="149">
    <xf numFmtId="0" fontId="0" fillId="0" borderId="0" xfId="0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1" fontId="7" fillId="0" borderId="0" xfId="0" applyNumberFormat="1" applyFont="1"/>
    <xf numFmtId="0" fontId="7" fillId="0" borderId="1" xfId="0" applyFont="1" applyBorder="1"/>
    <xf numFmtId="0" fontId="7" fillId="0" borderId="2" xfId="0" applyFont="1" applyBorder="1"/>
    <xf numFmtId="0" fontId="7" fillId="0" borderId="3" xfId="0" applyFont="1" applyBorder="1"/>
    <xf numFmtId="0" fontId="7" fillId="0" borderId="4" xfId="0" applyFont="1" applyBorder="1"/>
    <xf numFmtId="0" fontId="7" fillId="0" borderId="0" xfId="0" applyFont="1" applyBorder="1"/>
    <xf numFmtId="0" fontId="7" fillId="0" borderId="5" xfId="0" applyFont="1" applyBorder="1"/>
    <xf numFmtId="0" fontId="6" fillId="0" borderId="0" xfId="0" applyFont="1" applyBorder="1"/>
    <xf numFmtId="0" fontId="7" fillId="0" borderId="0" xfId="0" applyFont="1" applyFill="1" applyBorder="1"/>
    <xf numFmtId="1" fontId="7" fillId="0" borderId="0" xfId="0" applyNumberFormat="1" applyFont="1" applyBorder="1"/>
    <xf numFmtId="0" fontId="7" fillId="0" borderId="9" xfId="0" applyFont="1" applyBorder="1"/>
    <xf numFmtId="0" fontId="7" fillId="0" borderId="7" xfId="0" applyFont="1" applyBorder="1"/>
    <xf numFmtId="1" fontId="7" fillId="0" borderId="7" xfId="0" applyNumberFormat="1" applyFont="1" applyBorder="1"/>
    <xf numFmtId="0" fontId="7" fillId="0" borderId="10" xfId="0" applyFont="1" applyBorder="1"/>
    <xf numFmtId="0" fontId="7" fillId="0" borderId="11" xfId="0" applyFont="1" applyBorder="1"/>
    <xf numFmtId="0" fontId="7" fillId="0" borderId="12" xfId="0" applyFont="1" applyBorder="1"/>
    <xf numFmtId="1" fontId="7" fillId="0" borderId="12" xfId="0" applyNumberFormat="1" applyFont="1" applyBorder="1"/>
    <xf numFmtId="0" fontId="7" fillId="0" borderId="13" xfId="0" applyFont="1" applyBorder="1"/>
    <xf numFmtId="0" fontId="7" fillId="0" borderId="14" xfId="0" applyFont="1" applyBorder="1"/>
    <xf numFmtId="0" fontId="7" fillId="0" borderId="6" xfId="0" applyFont="1" applyBorder="1"/>
    <xf numFmtId="0" fontId="7" fillId="0" borderId="15" xfId="0" applyFont="1" applyBorder="1"/>
    <xf numFmtId="0" fontId="7" fillId="0" borderId="8" xfId="0" applyFont="1" applyBorder="1"/>
    <xf numFmtId="0" fontId="7" fillId="0" borderId="16" xfId="0" applyFont="1" applyBorder="1"/>
    <xf numFmtId="0" fontId="7" fillId="0" borderId="17" xfId="0" applyFont="1" applyBorder="1"/>
    <xf numFmtId="0" fontId="7" fillId="0" borderId="18" xfId="0" applyFont="1" applyBorder="1"/>
    <xf numFmtId="0" fontId="7" fillId="0" borderId="19" xfId="0" applyFont="1" applyBorder="1"/>
    <xf numFmtId="0" fontId="4" fillId="0" borderId="0" xfId="0" applyFont="1"/>
    <xf numFmtId="0" fontId="3" fillId="0" borderId="0" xfId="0" applyFont="1"/>
    <xf numFmtId="0" fontId="10" fillId="0" borderId="0" xfId="0" applyFont="1"/>
    <xf numFmtId="0" fontId="6" fillId="0" borderId="0" xfId="0" quotePrefix="1" applyFont="1"/>
    <xf numFmtId="0" fontId="4" fillId="0" borderId="0" xfId="0" quotePrefix="1" applyFont="1"/>
    <xf numFmtId="0" fontId="4" fillId="0" borderId="0" xfId="0" applyFont="1" applyBorder="1"/>
    <xf numFmtId="164" fontId="4" fillId="0" borderId="0" xfId="0" applyNumberFormat="1" applyFont="1" applyFill="1" applyBorder="1"/>
    <xf numFmtId="0" fontId="4" fillId="0" borderId="0" xfId="0" applyFont="1" applyFill="1" applyBorder="1"/>
    <xf numFmtId="0" fontId="4" fillId="0" borderId="18" xfId="0" applyFont="1" applyFill="1" applyBorder="1"/>
    <xf numFmtId="0" fontId="4" fillId="0" borderId="0" xfId="0" applyNumberFormat="1" applyFont="1" applyBorder="1"/>
    <xf numFmtId="0" fontId="4" fillId="0" borderId="0" xfId="0" applyFont="1" applyBorder="1" applyAlignment="1">
      <alignment horizontal="left"/>
    </xf>
    <xf numFmtId="0" fontId="2" fillId="0" borderId="0" xfId="637"/>
    <xf numFmtId="0" fontId="2" fillId="2" borderId="0" xfId="637" applyFill="1"/>
    <xf numFmtId="0" fontId="7" fillId="2" borderId="0" xfId="0" applyFont="1" applyFill="1"/>
    <xf numFmtId="0" fontId="2" fillId="3" borderId="0" xfId="637" applyFill="1"/>
    <xf numFmtId="0" fontId="7" fillId="3" borderId="0" xfId="0" applyFont="1" applyFill="1"/>
    <xf numFmtId="0" fontId="2" fillId="4" borderId="0" xfId="637" applyFill="1"/>
    <xf numFmtId="0" fontId="2" fillId="5" borderId="0" xfId="637" applyFill="1"/>
    <xf numFmtId="0" fontId="7" fillId="5" borderId="0" xfId="0" applyFont="1" applyFill="1"/>
    <xf numFmtId="0" fontId="2" fillId="0" borderId="0" xfId="637" applyFill="1"/>
    <xf numFmtId="0" fontId="4" fillId="0" borderId="0" xfId="0" applyFont="1" applyFill="1"/>
    <xf numFmtId="0" fontId="10" fillId="5" borderId="0" xfId="0" applyFont="1" applyFill="1"/>
    <xf numFmtId="0" fontId="4" fillId="5" borderId="0" xfId="0" applyFont="1" applyFill="1"/>
    <xf numFmtId="0" fontId="15" fillId="0" borderId="0" xfId="0" applyFont="1"/>
    <xf numFmtId="0" fontId="14" fillId="2" borderId="0" xfId="0" applyFont="1" applyFill="1"/>
    <xf numFmtId="0" fontId="14" fillId="3" borderId="0" xfId="0" applyFont="1" applyFill="1"/>
    <xf numFmtId="0" fontId="14" fillId="5" borderId="0" xfId="0" applyFont="1" applyFill="1"/>
    <xf numFmtId="0" fontId="14" fillId="4" borderId="0" xfId="0" applyFont="1" applyFill="1"/>
    <xf numFmtId="0" fontId="4" fillId="0" borderId="2" xfId="0" applyFont="1" applyBorder="1"/>
    <xf numFmtId="0" fontId="16" fillId="7" borderId="1" xfId="0" applyFont="1" applyFill="1" applyBorder="1"/>
    <xf numFmtId="0" fontId="17" fillId="7" borderId="2" xfId="0" applyFont="1" applyFill="1" applyBorder="1"/>
    <xf numFmtId="0" fontId="0" fillId="7" borderId="2" xfId="0" applyFill="1" applyBorder="1"/>
    <xf numFmtId="0" fontId="0" fillId="7" borderId="3" xfId="0" applyFill="1" applyBorder="1"/>
    <xf numFmtId="0" fontId="0" fillId="7" borderId="4" xfId="0" applyFill="1" applyBorder="1"/>
    <xf numFmtId="0" fontId="0" fillId="7" borderId="0" xfId="0" applyFill="1" applyBorder="1"/>
    <xf numFmtId="0" fontId="0" fillId="7" borderId="5" xfId="0" applyFill="1" applyBorder="1"/>
    <xf numFmtId="0" fontId="18" fillId="7" borderId="4" xfId="0" applyFont="1" applyFill="1" applyBorder="1"/>
    <xf numFmtId="0" fontId="18" fillId="7" borderId="0" xfId="0" applyFont="1" applyFill="1" applyBorder="1"/>
    <xf numFmtId="0" fontId="18" fillId="6" borderId="0" xfId="0" applyFont="1" applyFill="1" applyBorder="1"/>
    <xf numFmtId="0" fontId="18" fillId="8" borderId="0" xfId="0" applyFont="1" applyFill="1" applyBorder="1"/>
    <xf numFmtId="0" fontId="18" fillId="9" borderId="0" xfId="0" applyFont="1" applyFill="1" applyBorder="1"/>
    <xf numFmtId="0" fontId="19" fillId="7" borderId="0" xfId="0" applyFont="1" applyFill="1" applyBorder="1"/>
    <xf numFmtId="0" fontId="0" fillId="7" borderId="11" xfId="0" applyFill="1" applyBorder="1"/>
    <xf numFmtId="0" fontId="0" fillId="7" borderId="12" xfId="0" applyFill="1" applyBorder="1"/>
    <xf numFmtId="0" fontId="18" fillId="7" borderId="12" xfId="0" applyFont="1" applyFill="1" applyBorder="1"/>
    <xf numFmtId="0" fontId="0" fillId="7" borderId="13" xfId="0" applyFill="1" applyBorder="1"/>
    <xf numFmtId="0" fontId="6" fillId="0" borderId="1" xfId="0" applyFont="1" applyBorder="1"/>
    <xf numFmtId="0" fontId="6" fillId="0" borderId="4" xfId="0" quotePrefix="1" applyFont="1" applyBorder="1"/>
    <xf numFmtId="0" fontId="8" fillId="0" borderId="4" xfId="0" applyFont="1" applyBorder="1"/>
    <xf numFmtId="0" fontId="8" fillId="0" borderId="0" xfId="0" applyFont="1" applyBorder="1"/>
    <xf numFmtId="0" fontId="8" fillId="0" borderId="0" xfId="0" applyFont="1" applyFill="1" applyBorder="1"/>
    <xf numFmtId="0" fontId="8" fillId="0" borderId="5" xfId="0" applyFont="1" applyFill="1" applyBorder="1"/>
    <xf numFmtId="0" fontId="8" fillId="0" borderId="5" xfId="0" applyFont="1" applyBorder="1"/>
    <xf numFmtId="0" fontId="13" fillId="0" borderId="4" xfId="0" applyFont="1" applyBorder="1"/>
    <xf numFmtId="0" fontId="7" fillId="9" borderId="0" xfId="0" applyFont="1" applyFill="1"/>
    <xf numFmtId="0" fontId="6" fillId="0" borderId="4" xfId="0" applyFont="1" applyBorder="1"/>
    <xf numFmtId="0" fontId="6" fillId="0" borderId="5" xfId="0" applyFont="1" applyBorder="1"/>
    <xf numFmtId="0" fontId="6" fillId="9" borderId="0" xfId="0" applyFont="1" applyFill="1"/>
    <xf numFmtId="0" fontId="6" fillId="6" borderId="0" xfId="0" applyFont="1" applyFill="1" applyBorder="1"/>
    <xf numFmtId="0" fontId="6" fillId="6" borderId="0" xfId="0" quotePrefix="1" applyFont="1" applyFill="1" applyBorder="1"/>
    <xf numFmtId="0" fontId="4" fillId="6" borderId="0" xfId="0" applyFont="1" applyFill="1" applyBorder="1"/>
    <xf numFmtId="0" fontId="4" fillId="8" borderId="0" xfId="0" applyFont="1" applyFill="1" applyBorder="1"/>
    <xf numFmtId="0" fontId="6" fillId="8" borderId="0" xfId="0" applyFont="1" applyFill="1" applyBorder="1"/>
    <xf numFmtId="0" fontId="4" fillId="11" borderId="0" xfId="0" applyFont="1" applyFill="1" applyBorder="1"/>
    <xf numFmtId="0" fontId="6" fillId="11" borderId="0" xfId="0" applyFont="1" applyFill="1" applyBorder="1"/>
    <xf numFmtId="0" fontId="0" fillId="0" borderId="0" xfId="0" applyFill="1"/>
    <xf numFmtId="0" fontId="10" fillId="0" borderId="0" xfId="0" applyFont="1" applyFill="1"/>
    <xf numFmtId="16" fontId="2" fillId="0" borderId="0" xfId="637" applyNumberFormat="1" applyFill="1"/>
    <xf numFmtId="16" fontId="10" fillId="0" borderId="0" xfId="0" applyNumberFormat="1" applyFont="1" applyFill="1"/>
    <xf numFmtId="0" fontId="7" fillId="0" borderId="0" xfId="0" applyFont="1" applyFill="1"/>
    <xf numFmtId="0" fontId="14" fillId="10" borderId="0" xfId="0" applyFont="1" applyFill="1"/>
    <xf numFmtId="0" fontId="2" fillId="10" borderId="0" xfId="637" applyFill="1"/>
    <xf numFmtId="0" fontId="4" fillId="10" borderId="0" xfId="0" applyFont="1" applyFill="1"/>
    <xf numFmtId="0" fontId="7" fillId="10" borderId="0" xfId="0" applyFont="1" applyFill="1"/>
    <xf numFmtId="164" fontId="6" fillId="0" borderId="6" xfId="0" applyNumberFormat="1" applyFont="1" applyFill="1" applyBorder="1"/>
    <xf numFmtId="164" fontId="6" fillId="0" borderId="0" xfId="0" applyNumberFormat="1" applyFont="1" applyFill="1" applyBorder="1"/>
    <xf numFmtId="165" fontId="6" fillId="0" borderId="0" xfId="0" applyNumberFormat="1" applyFont="1" applyFill="1" applyBorder="1"/>
    <xf numFmtId="165" fontId="6" fillId="0" borderId="18" xfId="0" applyNumberFormat="1" applyFont="1" applyFill="1" applyBorder="1"/>
    <xf numFmtId="0" fontId="4" fillId="0" borderId="6" xfId="0" applyFont="1" applyFill="1" applyBorder="1"/>
    <xf numFmtId="165" fontId="6" fillId="0" borderId="6" xfId="0" applyNumberFormat="1" applyFont="1" applyFill="1" applyBorder="1"/>
    <xf numFmtId="0" fontId="4" fillId="0" borderId="0" xfId="0" applyFont="1" applyFill="1" applyBorder="1" applyAlignment="1">
      <alignment horizontal="center"/>
    </xf>
    <xf numFmtId="0" fontId="4" fillId="0" borderId="0" xfId="638" applyFont="1" applyFill="1" applyBorder="1"/>
    <xf numFmtId="0" fontId="4" fillId="0" borderId="18" xfId="638" applyFont="1" applyFill="1" applyBorder="1"/>
    <xf numFmtId="0" fontId="4" fillId="0" borderId="6" xfId="638" applyFont="1" applyFill="1" applyBorder="1"/>
    <xf numFmtId="0" fontId="10" fillId="0" borderId="0" xfId="638" applyFont="1" applyFill="1" applyBorder="1"/>
    <xf numFmtId="0" fontId="10" fillId="0" borderId="6" xfId="638" applyFont="1" applyFill="1" applyBorder="1"/>
    <xf numFmtId="0" fontId="10" fillId="0" borderId="18" xfId="638" applyFont="1" applyFill="1" applyBorder="1"/>
    <xf numFmtId="164" fontId="6" fillId="0" borderId="0" xfId="0" applyNumberFormat="1" applyFont="1" applyBorder="1" applyAlignment="1">
      <alignment horizontal="right"/>
    </xf>
    <xf numFmtId="164" fontId="6" fillId="0" borderId="0" xfId="0" applyNumberFormat="1" applyFont="1" applyBorder="1"/>
    <xf numFmtId="0" fontId="18" fillId="11" borderId="0" xfId="0" applyFont="1" applyFill="1" applyBorder="1"/>
    <xf numFmtId="0" fontId="3" fillId="0" borderId="1" xfId="0" applyFont="1" applyFill="1" applyBorder="1"/>
    <xf numFmtId="0" fontId="3" fillId="0" borderId="2" xfId="0" applyFont="1" applyFill="1" applyBorder="1"/>
    <xf numFmtId="0" fontId="20" fillId="0" borderId="2" xfId="0" applyFont="1" applyFill="1" applyBorder="1"/>
    <xf numFmtId="0" fontId="3" fillId="0" borderId="3" xfId="0" applyFont="1" applyFill="1" applyBorder="1"/>
    <xf numFmtId="0" fontId="4" fillId="0" borderId="20" xfId="0" applyFont="1" applyFill="1" applyBorder="1"/>
    <xf numFmtId="164" fontId="4" fillId="0" borderId="21" xfId="0" applyNumberFormat="1" applyFont="1" applyFill="1" applyBorder="1"/>
    <xf numFmtId="0" fontId="4" fillId="0" borderId="4" xfId="0" applyFont="1" applyFill="1" applyBorder="1"/>
    <xf numFmtId="164" fontId="4" fillId="0" borderId="5" xfId="0" applyNumberFormat="1" applyFont="1" applyFill="1" applyBorder="1"/>
    <xf numFmtId="165" fontId="6" fillId="0" borderId="5" xfId="0" applyNumberFormat="1" applyFont="1" applyFill="1" applyBorder="1"/>
    <xf numFmtId="164" fontId="6" fillId="0" borderId="5" xfId="0" applyNumberFormat="1" applyFont="1" applyFill="1" applyBorder="1"/>
    <xf numFmtId="0" fontId="4" fillId="0" borderId="22" xfId="0" applyFont="1" applyFill="1" applyBorder="1"/>
    <xf numFmtId="165" fontId="6" fillId="0" borderId="23" xfId="0" applyNumberFormat="1" applyFont="1" applyFill="1" applyBorder="1"/>
    <xf numFmtId="165" fontId="6" fillId="0" borderId="21" xfId="0" applyNumberFormat="1" applyFont="1" applyFill="1" applyBorder="1"/>
    <xf numFmtId="0" fontId="4" fillId="0" borderId="11" xfId="0" applyFont="1" applyFill="1" applyBorder="1"/>
    <xf numFmtId="0" fontId="4" fillId="0" borderId="12" xfId="0" applyFont="1" applyFill="1" applyBorder="1"/>
    <xf numFmtId="0" fontId="4" fillId="0" borderId="12" xfId="0" applyFont="1" applyFill="1" applyBorder="1" applyAlignment="1">
      <alignment horizontal="center"/>
    </xf>
    <xf numFmtId="165" fontId="6" fillId="0" borderId="12" xfId="0" applyNumberFormat="1" applyFont="1" applyFill="1" applyBorder="1"/>
    <xf numFmtId="165" fontId="6" fillId="0" borderId="13" xfId="0" applyNumberFormat="1" applyFont="1" applyFill="1" applyBorder="1"/>
    <xf numFmtId="0" fontId="21" fillId="0" borderId="0" xfId="637" applyFont="1"/>
    <xf numFmtId="0" fontId="21" fillId="2" borderId="0" xfId="637" applyFont="1" applyFill="1"/>
    <xf numFmtId="0" fontId="21" fillId="3" borderId="0" xfId="637" applyFont="1" applyFill="1"/>
    <xf numFmtId="0" fontId="21" fillId="5" borderId="0" xfId="637" applyFont="1" applyFill="1"/>
    <xf numFmtId="0" fontId="21" fillId="4" borderId="0" xfId="637" applyFont="1" applyFill="1"/>
    <xf numFmtId="0" fontId="9" fillId="10" borderId="0" xfId="0" applyFont="1" applyFill="1"/>
    <xf numFmtId="0" fontId="21" fillId="10" borderId="0" xfId="637" applyFont="1" applyFill="1"/>
    <xf numFmtId="0" fontId="21" fillId="0" borderId="0" xfId="637" applyFont="1" applyFill="1"/>
    <xf numFmtId="0" fontId="22" fillId="0" borderId="0" xfId="0" applyFont="1" applyFill="1"/>
    <xf numFmtId="0" fontId="22" fillId="0" borderId="0" xfId="0" applyFont="1"/>
  </cellXfs>
  <cellStyles count="639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Followed Hyperlink" xfId="232" builtinId="9" hidden="1"/>
    <cellStyle name="Followed Hyperlink" xfId="234" builtinId="9" hidden="1"/>
    <cellStyle name="Followed Hyperlink" xfId="236" builtinId="9" hidden="1"/>
    <cellStyle name="Followed Hyperlink" xfId="238" builtinId="9" hidden="1"/>
    <cellStyle name="Followed Hyperlink" xfId="240" builtinId="9" hidden="1"/>
    <cellStyle name="Followed Hyperlink" xfId="242" builtinId="9" hidden="1"/>
    <cellStyle name="Followed Hyperlink" xfId="244" builtinId="9" hidden="1"/>
    <cellStyle name="Followed Hyperlink" xfId="246" builtinId="9" hidden="1"/>
    <cellStyle name="Followed Hyperlink" xfId="248" builtinId="9" hidden="1"/>
    <cellStyle name="Followed Hyperlink" xfId="250" builtinId="9" hidden="1"/>
    <cellStyle name="Followed Hyperlink" xfId="252" builtinId="9" hidden="1"/>
    <cellStyle name="Followed Hyperlink" xfId="254" builtinId="9" hidden="1"/>
    <cellStyle name="Followed Hyperlink" xfId="256" builtinId="9" hidden="1"/>
    <cellStyle name="Followed Hyperlink" xfId="258" builtinId="9" hidden="1"/>
    <cellStyle name="Followed Hyperlink" xfId="260" builtinId="9" hidden="1"/>
    <cellStyle name="Followed Hyperlink" xfId="262" builtinId="9" hidden="1"/>
    <cellStyle name="Followed Hyperlink" xfId="264" builtinId="9" hidden="1"/>
    <cellStyle name="Followed Hyperlink" xfId="266" builtinId="9" hidden="1"/>
    <cellStyle name="Followed Hyperlink" xfId="268" builtinId="9" hidden="1"/>
    <cellStyle name="Followed Hyperlink" xfId="270" builtinId="9" hidden="1"/>
    <cellStyle name="Followed Hyperlink" xfId="272" builtinId="9" hidden="1"/>
    <cellStyle name="Followed Hyperlink" xfId="274" builtinId="9" hidden="1"/>
    <cellStyle name="Followed Hyperlink" xfId="276" builtinId="9" hidden="1"/>
    <cellStyle name="Followed Hyperlink" xfId="278" builtinId="9" hidden="1"/>
    <cellStyle name="Followed Hyperlink" xfId="280" builtinId="9" hidden="1"/>
    <cellStyle name="Followed Hyperlink" xfId="282" builtinId="9" hidden="1"/>
    <cellStyle name="Followed Hyperlink" xfId="284" builtinId="9" hidden="1"/>
    <cellStyle name="Followed Hyperlink" xfId="286" builtinId="9" hidden="1"/>
    <cellStyle name="Followed Hyperlink" xfId="288" builtinId="9" hidden="1"/>
    <cellStyle name="Followed Hyperlink" xfId="290" builtinId="9" hidden="1"/>
    <cellStyle name="Followed Hyperlink" xfId="292" builtinId="9" hidden="1"/>
    <cellStyle name="Followed Hyperlink" xfId="294" builtinId="9" hidden="1"/>
    <cellStyle name="Followed Hyperlink" xfId="296" builtinId="9" hidden="1"/>
    <cellStyle name="Followed Hyperlink" xfId="298" builtinId="9" hidden="1"/>
    <cellStyle name="Followed Hyperlink" xfId="300" builtinId="9" hidden="1"/>
    <cellStyle name="Followed Hyperlink" xfId="302" builtinId="9" hidden="1"/>
    <cellStyle name="Followed Hyperlink" xfId="304" builtinId="9" hidden="1"/>
    <cellStyle name="Followed Hyperlink" xfId="306" builtinId="9" hidden="1"/>
    <cellStyle name="Followed Hyperlink" xfId="308" builtinId="9" hidden="1"/>
    <cellStyle name="Followed Hyperlink" xfId="310" builtinId="9" hidden="1"/>
    <cellStyle name="Followed Hyperlink" xfId="312" builtinId="9" hidden="1"/>
    <cellStyle name="Followed Hyperlink" xfId="314" builtinId="9" hidden="1"/>
    <cellStyle name="Followed Hyperlink" xfId="316" builtinId="9" hidden="1"/>
    <cellStyle name="Followed Hyperlink" xfId="318" builtinId="9" hidden="1"/>
    <cellStyle name="Followed Hyperlink" xfId="320" builtinId="9" hidden="1"/>
    <cellStyle name="Followed Hyperlink" xfId="322" builtinId="9" hidden="1"/>
    <cellStyle name="Followed Hyperlink" xfId="324" builtinId="9" hidden="1"/>
    <cellStyle name="Followed Hyperlink" xfId="326" builtinId="9" hidden="1"/>
    <cellStyle name="Followed Hyperlink" xfId="328" builtinId="9" hidden="1"/>
    <cellStyle name="Followed Hyperlink" xfId="330" builtinId="9" hidden="1"/>
    <cellStyle name="Followed Hyperlink" xfId="332" builtinId="9" hidden="1"/>
    <cellStyle name="Followed Hyperlink" xfId="334" builtinId="9" hidden="1"/>
    <cellStyle name="Followed Hyperlink" xfId="336" builtinId="9" hidden="1"/>
    <cellStyle name="Followed Hyperlink" xfId="338" builtinId="9" hidden="1"/>
    <cellStyle name="Followed Hyperlink" xfId="340" builtinId="9" hidden="1"/>
    <cellStyle name="Followed Hyperlink" xfId="342" builtinId="9" hidden="1"/>
    <cellStyle name="Followed Hyperlink" xfId="344" builtinId="9" hidden="1"/>
    <cellStyle name="Followed Hyperlink" xfId="346" builtinId="9" hidden="1"/>
    <cellStyle name="Followed Hyperlink" xfId="348" builtinId="9" hidden="1"/>
    <cellStyle name="Followed Hyperlink" xfId="350" builtinId="9" hidden="1"/>
    <cellStyle name="Followed Hyperlink" xfId="352" builtinId="9" hidden="1"/>
    <cellStyle name="Followed Hyperlink" xfId="354" builtinId="9" hidden="1"/>
    <cellStyle name="Followed Hyperlink" xfId="356" builtinId="9" hidden="1"/>
    <cellStyle name="Followed Hyperlink" xfId="358" builtinId="9" hidden="1"/>
    <cellStyle name="Followed Hyperlink" xfId="360" builtinId="9" hidden="1"/>
    <cellStyle name="Followed Hyperlink" xfId="362" builtinId="9" hidden="1"/>
    <cellStyle name="Followed Hyperlink" xfId="364" builtinId="9" hidden="1"/>
    <cellStyle name="Followed Hyperlink" xfId="366" builtinId="9" hidden="1"/>
    <cellStyle name="Followed Hyperlink" xfId="368" builtinId="9" hidden="1"/>
    <cellStyle name="Followed Hyperlink" xfId="370" builtinId="9" hidden="1"/>
    <cellStyle name="Followed Hyperlink" xfId="372" builtinId="9" hidden="1"/>
    <cellStyle name="Followed Hyperlink" xfId="374" builtinId="9" hidden="1"/>
    <cellStyle name="Followed Hyperlink" xfId="376" builtinId="9" hidden="1"/>
    <cellStyle name="Followed Hyperlink" xfId="378" builtinId="9" hidden="1"/>
    <cellStyle name="Followed Hyperlink" xfId="380" builtinId="9" hidden="1"/>
    <cellStyle name="Followed Hyperlink" xfId="382" builtinId="9" hidden="1"/>
    <cellStyle name="Followed Hyperlink" xfId="384" builtinId="9" hidden="1"/>
    <cellStyle name="Followed Hyperlink" xfId="386" builtinId="9" hidden="1"/>
    <cellStyle name="Followed Hyperlink" xfId="388" builtinId="9" hidden="1"/>
    <cellStyle name="Followed Hyperlink" xfId="390" builtinId="9" hidden="1"/>
    <cellStyle name="Followed Hyperlink" xfId="392" builtinId="9" hidden="1"/>
    <cellStyle name="Followed Hyperlink" xfId="394" builtinId="9" hidden="1"/>
    <cellStyle name="Followed Hyperlink" xfId="396" builtinId="9" hidden="1"/>
    <cellStyle name="Followed Hyperlink" xfId="398" builtinId="9" hidden="1"/>
    <cellStyle name="Followed Hyperlink" xfId="400" builtinId="9" hidden="1"/>
    <cellStyle name="Followed Hyperlink" xfId="402" builtinId="9" hidden="1"/>
    <cellStyle name="Followed Hyperlink" xfId="404" builtinId="9" hidden="1"/>
    <cellStyle name="Followed Hyperlink" xfId="406" builtinId="9" hidden="1"/>
    <cellStyle name="Followed Hyperlink" xfId="408" builtinId="9" hidden="1"/>
    <cellStyle name="Followed Hyperlink" xfId="410" builtinId="9" hidden="1"/>
    <cellStyle name="Followed Hyperlink" xfId="412" builtinId="9" hidden="1"/>
    <cellStyle name="Followed Hyperlink" xfId="414" builtinId="9" hidden="1"/>
    <cellStyle name="Followed Hyperlink" xfId="416" builtinId="9" hidden="1"/>
    <cellStyle name="Followed Hyperlink" xfId="418" builtinId="9" hidden="1"/>
    <cellStyle name="Followed Hyperlink" xfId="420" builtinId="9" hidden="1"/>
    <cellStyle name="Followed Hyperlink" xfId="422" builtinId="9" hidden="1"/>
    <cellStyle name="Followed Hyperlink" xfId="424" builtinId="9" hidden="1"/>
    <cellStyle name="Followed Hyperlink" xfId="426" builtinId="9" hidden="1"/>
    <cellStyle name="Followed Hyperlink" xfId="428" builtinId="9" hidden="1"/>
    <cellStyle name="Followed Hyperlink" xfId="430" builtinId="9" hidden="1"/>
    <cellStyle name="Followed Hyperlink" xfId="432" builtinId="9" hidden="1"/>
    <cellStyle name="Followed Hyperlink" xfId="434" builtinId="9" hidden="1"/>
    <cellStyle name="Followed Hyperlink" xfId="436" builtinId="9" hidden="1"/>
    <cellStyle name="Followed Hyperlink" xfId="438" builtinId="9" hidden="1"/>
    <cellStyle name="Followed Hyperlink" xfId="440" builtinId="9" hidden="1"/>
    <cellStyle name="Followed Hyperlink" xfId="442" builtinId="9" hidden="1"/>
    <cellStyle name="Followed Hyperlink" xfId="444" builtinId="9" hidden="1"/>
    <cellStyle name="Followed Hyperlink" xfId="446" builtinId="9" hidden="1"/>
    <cellStyle name="Followed Hyperlink" xfId="448" builtinId="9" hidden="1"/>
    <cellStyle name="Followed Hyperlink" xfId="450" builtinId="9" hidden="1"/>
    <cellStyle name="Followed Hyperlink" xfId="452" builtinId="9" hidden="1"/>
    <cellStyle name="Followed Hyperlink" xfId="454" builtinId="9" hidden="1"/>
    <cellStyle name="Followed Hyperlink" xfId="456" builtinId="9" hidden="1"/>
    <cellStyle name="Followed Hyperlink" xfId="458" builtinId="9" hidden="1"/>
    <cellStyle name="Followed Hyperlink" xfId="460" builtinId="9" hidden="1"/>
    <cellStyle name="Followed Hyperlink" xfId="462" builtinId="9" hidden="1"/>
    <cellStyle name="Followed Hyperlink" xfId="464" builtinId="9" hidden="1"/>
    <cellStyle name="Followed Hyperlink" xfId="466" builtinId="9" hidden="1"/>
    <cellStyle name="Followed Hyperlink" xfId="468" builtinId="9" hidden="1"/>
    <cellStyle name="Followed Hyperlink" xfId="470" builtinId="9" hidden="1"/>
    <cellStyle name="Followed Hyperlink" xfId="472" builtinId="9" hidden="1"/>
    <cellStyle name="Followed Hyperlink" xfId="474" builtinId="9" hidden="1"/>
    <cellStyle name="Followed Hyperlink" xfId="476" builtinId="9" hidden="1"/>
    <cellStyle name="Followed Hyperlink" xfId="478" builtinId="9" hidden="1"/>
    <cellStyle name="Followed Hyperlink" xfId="480" builtinId="9" hidden="1"/>
    <cellStyle name="Followed Hyperlink" xfId="482" builtinId="9" hidden="1"/>
    <cellStyle name="Followed Hyperlink" xfId="484" builtinId="9" hidden="1"/>
    <cellStyle name="Followed Hyperlink" xfId="486" builtinId="9" hidden="1"/>
    <cellStyle name="Followed Hyperlink" xfId="488" builtinId="9" hidden="1"/>
    <cellStyle name="Followed Hyperlink" xfId="490" builtinId="9" hidden="1"/>
    <cellStyle name="Followed Hyperlink" xfId="492" builtinId="9" hidden="1"/>
    <cellStyle name="Followed Hyperlink" xfId="494" builtinId="9" hidden="1"/>
    <cellStyle name="Followed Hyperlink" xfId="496" builtinId="9" hidden="1"/>
    <cellStyle name="Followed Hyperlink" xfId="498" builtinId="9" hidden="1"/>
    <cellStyle name="Followed Hyperlink" xfId="500" builtinId="9" hidden="1"/>
    <cellStyle name="Followed Hyperlink" xfId="502" builtinId="9" hidden="1"/>
    <cellStyle name="Followed Hyperlink" xfId="504" builtinId="9" hidden="1"/>
    <cellStyle name="Followed Hyperlink" xfId="506" builtinId="9" hidden="1"/>
    <cellStyle name="Followed Hyperlink" xfId="508" builtinId="9" hidden="1"/>
    <cellStyle name="Followed Hyperlink" xfId="510" builtinId="9" hidden="1"/>
    <cellStyle name="Followed Hyperlink" xfId="512" builtinId="9" hidden="1"/>
    <cellStyle name="Followed Hyperlink" xfId="514" builtinId="9" hidden="1"/>
    <cellStyle name="Followed Hyperlink" xfId="516" builtinId="9" hidden="1"/>
    <cellStyle name="Followed Hyperlink" xfId="518" builtinId="9" hidden="1"/>
    <cellStyle name="Followed Hyperlink" xfId="520" builtinId="9" hidden="1"/>
    <cellStyle name="Followed Hyperlink" xfId="522" builtinId="9" hidden="1"/>
    <cellStyle name="Followed Hyperlink" xfId="524" builtinId="9" hidden="1"/>
    <cellStyle name="Followed Hyperlink" xfId="526" builtinId="9" hidden="1"/>
    <cellStyle name="Followed Hyperlink" xfId="528" builtinId="9" hidden="1"/>
    <cellStyle name="Followed Hyperlink" xfId="530" builtinId="9" hidden="1"/>
    <cellStyle name="Followed Hyperlink" xfId="532" builtinId="9" hidden="1"/>
    <cellStyle name="Followed Hyperlink" xfId="534" builtinId="9" hidden="1"/>
    <cellStyle name="Followed Hyperlink" xfId="536" builtinId="9" hidden="1"/>
    <cellStyle name="Followed Hyperlink" xfId="538" builtinId="9" hidden="1"/>
    <cellStyle name="Followed Hyperlink" xfId="540" builtinId="9" hidden="1"/>
    <cellStyle name="Followed Hyperlink" xfId="542" builtinId="9" hidden="1"/>
    <cellStyle name="Followed Hyperlink" xfId="544" builtinId="9" hidden="1"/>
    <cellStyle name="Followed Hyperlink" xfId="546" builtinId="9" hidden="1"/>
    <cellStyle name="Followed Hyperlink" xfId="548" builtinId="9" hidden="1"/>
    <cellStyle name="Followed Hyperlink" xfId="550" builtinId="9" hidden="1"/>
    <cellStyle name="Followed Hyperlink" xfId="552" builtinId="9" hidden="1"/>
    <cellStyle name="Followed Hyperlink" xfId="554" builtinId="9" hidden="1"/>
    <cellStyle name="Followed Hyperlink" xfId="556" builtinId="9" hidden="1"/>
    <cellStyle name="Followed Hyperlink" xfId="558" builtinId="9" hidden="1"/>
    <cellStyle name="Followed Hyperlink" xfId="560" builtinId="9" hidden="1"/>
    <cellStyle name="Followed Hyperlink" xfId="562" builtinId="9" hidden="1"/>
    <cellStyle name="Followed Hyperlink" xfId="564" builtinId="9" hidden="1"/>
    <cellStyle name="Followed Hyperlink" xfId="566" builtinId="9" hidden="1"/>
    <cellStyle name="Followed Hyperlink" xfId="568" builtinId="9" hidden="1"/>
    <cellStyle name="Followed Hyperlink" xfId="570" builtinId="9" hidden="1"/>
    <cellStyle name="Followed Hyperlink" xfId="572" builtinId="9" hidden="1"/>
    <cellStyle name="Followed Hyperlink" xfId="574" builtinId="9" hidden="1"/>
    <cellStyle name="Followed Hyperlink" xfId="576" builtinId="9" hidden="1"/>
    <cellStyle name="Followed Hyperlink" xfId="578" builtinId="9" hidden="1"/>
    <cellStyle name="Followed Hyperlink" xfId="580" builtinId="9" hidden="1"/>
    <cellStyle name="Followed Hyperlink" xfId="582" builtinId="9" hidden="1"/>
    <cellStyle name="Followed Hyperlink" xfId="584" builtinId="9" hidden="1"/>
    <cellStyle name="Followed Hyperlink" xfId="586" builtinId="9" hidden="1"/>
    <cellStyle name="Followed Hyperlink" xfId="588" builtinId="9" hidden="1"/>
    <cellStyle name="Followed Hyperlink" xfId="590" builtinId="9" hidden="1"/>
    <cellStyle name="Followed Hyperlink" xfId="592" builtinId="9" hidden="1"/>
    <cellStyle name="Followed Hyperlink" xfId="594" builtinId="9" hidden="1"/>
    <cellStyle name="Followed Hyperlink" xfId="596" builtinId="9" hidden="1"/>
    <cellStyle name="Followed Hyperlink" xfId="598" builtinId="9" hidden="1"/>
    <cellStyle name="Followed Hyperlink" xfId="600" builtinId="9" hidden="1"/>
    <cellStyle name="Followed Hyperlink" xfId="602" builtinId="9" hidden="1"/>
    <cellStyle name="Followed Hyperlink" xfId="604" builtinId="9" hidden="1"/>
    <cellStyle name="Followed Hyperlink" xfId="606" builtinId="9" hidden="1"/>
    <cellStyle name="Followed Hyperlink" xfId="608" builtinId="9" hidden="1"/>
    <cellStyle name="Followed Hyperlink" xfId="610" builtinId="9" hidden="1"/>
    <cellStyle name="Followed Hyperlink" xfId="612" builtinId="9" hidden="1"/>
    <cellStyle name="Followed Hyperlink" xfId="614" builtinId="9" hidden="1"/>
    <cellStyle name="Followed Hyperlink" xfId="616" builtinId="9" hidden="1"/>
    <cellStyle name="Followed Hyperlink" xfId="618" builtinId="9" hidden="1"/>
    <cellStyle name="Followed Hyperlink" xfId="620" builtinId="9" hidden="1"/>
    <cellStyle name="Followed Hyperlink" xfId="622" builtinId="9" hidden="1"/>
    <cellStyle name="Followed Hyperlink" xfId="624" builtinId="9" hidden="1"/>
    <cellStyle name="Followed Hyperlink" xfId="626" builtinId="9" hidden="1"/>
    <cellStyle name="Followed Hyperlink" xfId="628" builtinId="9" hidden="1"/>
    <cellStyle name="Followed Hyperlink" xfId="630" builtinId="9" hidden="1"/>
    <cellStyle name="Followed Hyperlink" xfId="632" builtinId="9" hidden="1"/>
    <cellStyle name="Followed Hyperlink" xfId="634" builtinId="9" hidden="1"/>
    <cellStyle name="Followed Hyperlink" xfId="636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Hyperlink" xfId="241" builtinId="8" hidden="1"/>
    <cellStyle name="Hyperlink" xfId="243" builtinId="8" hidden="1"/>
    <cellStyle name="Hyperlink" xfId="245" builtinId="8" hidden="1"/>
    <cellStyle name="Hyperlink" xfId="247" builtinId="8" hidden="1"/>
    <cellStyle name="Hyperlink" xfId="249" builtinId="8" hidden="1"/>
    <cellStyle name="Hyperlink" xfId="251" builtinId="8" hidden="1"/>
    <cellStyle name="Hyperlink" xfId="253" builtinId="8" hidden="1"/>
    <cellStyle name="Hyperlink" xfId="255" builtinId="8" hidden="1"/>
    <cellStyle name="Hyperlink" xfId="257" builtinId="8" hidden="1"/>
    <cellStyle name="Hyperlink" xfId="259" builtinId="8" hidden="1"/>
    <cellStyle name="Hyperlink" xfId="261" builtinId="8" hidden="1"/>
    <cellStyle name="Hyperlink" xfId="263" builtinId="8" hidden="1"/>
    <cellStyle name="Hyperlink" xfId="265" builtinId="8" hidden="1"/>
    <cellStyle name="Hyperlink" xfId="267" builtinId="8" hidden="1"/>
    <cellStyle name="Hyperlink" xfId="269" builtinId="8" hidden="1"/>
    <cellStyle name="Hyperlink" xfId="271" builtinId="8" hidden="1"/>
    <cellStyle name="Hyperlink" xfId="273" builtinId="8" hidden="1"/>
    <cellStyle name="Hyperlink" xfId="275" builtinId="8" hidden="1"/>
    <cellStyle name="Hyperlink" xfId="277" builtinId="8" hidden="1"/>
    <cellStyle name="Hyperlink" xfId="279" builtinId="8" hidden="1"/>
    <cellStyle name="Hyperlink" xfId="281" builtinId="8" hidden="1"/>
    <cellStyle name="Hyperlink" xfId="283" builtinId="8" hidden="1"/>
    <cellStyle name="Hyperlink" xfId="285" builtinId="8" hidden="1"/>
    <cellStyle name="Hyperlink" xfId="287" builtinId="8" hidden="1"/>
    <cellStyle name="Hyperlink" xfId="289" builtinId="8" hidden="1"/>
    <cellStyle name="Hyperlink" xfId="291" builtinId="8" hidden="1"/>
    <cellStyle name="Hyperlink" xfId="293" builtinId="8" hidden="1"/>
    <cellStyle name="Hyperlink" xfId="295" builtinId="8" hidden="1"/>
    <cellStyle name="Hyperlink" xfId="297" builtinId="8" hidden="1"/>
    <cellStyle name="Hyperlink" xfId="299" builtinId="8" hidden="1"/>
    <cellStyle name="Hyperlink" xfId="301" builtinId="8" hidden="1"/>
    <cellStyle name="Hyperlink" xfId="303" builtinId="8" hidden="1"/>
    <cellStyle name="Hyperlink" xfId="305" builtinId="8" hidden="1"/>
    <cellStyle name="Hyperlink" xfId="307" builtinId="8" hidden="1"/>
    <cellStyle name="Hyperlink" xfId="309" builtinId="8" hidden="1"/>
    <cellStyle name="Hyperlink" xfId="311" builtinId="8" hidden="1"/>
    <cellStyle name="Hyperlink" xfId="313" builtinId="8" hidden="1"/>
    <cellStyle name="Hyperlink" xfId="315" builtinId="8" hidden="1"/>
    <cellStyle name="Hyperlink" xfId="317" builtinId="8" hidden="1"/>
    <cellStyle name="Hyperlink" xfId="319" builtinId="8" hidden="1"/>
    <cellStyle name="Hyperlink" xfId="321" builtinId="8" hidden="1"/>
    <cellStyle name="Hyperlink" xfId="323" builtinId="8" hidden="1"/>
    <cellStyle name="Hyperlink" xfId="325" builtinId="8" hidden="1"/>
    <cellStyle name="Hyperlink" xfId="327" builtinId="8" hidden="1"/>
    <cellStyle name="Hyperlink" xfId="329" builtinId="8" hidden="1"/>
    <cellStyle name="Hyperlink" xfId="331" builtinId="8" hidden="1"/>
    <cellStyle name="Hyperlink" xfId="333" builtinId="8" hidden="1"/>
    <cellStyle name="Hyperlink" xfId="335" builtinId="8" hidden="1"/>
    <cellStyle name="Hyperlink" xfId="337" builtinId="8" hidden="1"/>
    <cellStyle name="Hyperlink" xfId="339" builtinId="8" hidden="1"/>
    <cellStyle name="Hyperlink" xfId="341" builtinId="8" hidden="1"/>
    <cellStyle name="Hyperlink" xfId="343" builtinId="8" hidden="1"/>
    <cellStyle name="Hyperlink" xfId="345" builtinId="8" hidden="1"/>
    <cellStyle name="Hyperlink" xfId="347" builtinId="8" hidden="1"/>
    <cellStyle name="Hyperlink" xfId="349" builtinId="8" hidden="1"/>
    <cellStyle name="Hyperlink" xfId="351" builtinId="8" hidden="1"/>
    <cellStyle name="Hyperlink" xfId="353" builtinId="8" hidden="1"/>
    <cellStyle name="Hyperlink" xfId="355" builtinId="8" hidden="1"/>
    <cellStyle name="Hyperlink" xfId="357" builtinId="8" hidden="1"/>
    <cellStyle name="Hyperlink" xfId="359" builtinId="8" hidden="1"/>
    <cellStyle name="Hyperlink" xfId="361" builtinId="8" hidden="1"/>
    <cellStyle name="Hyperlink" xfId="363" builtinId="8" hidden="1"/>
    <cellStyle name="Hyperlink" xfId="365" builtinId="8" hidden="1"/>
    <cellStyle name="Hyperlink" xfId="367" builtinId="8" hidden="1"/>
    <cellStyle name="Hyperlink" xfId="369" builtinId="8" hidden="1"/>
    <cellStyle name="Hyperlink" xfId="371" builtinId="8" hidden="1"/>
    <cellStyle name="Hyperlink" xfId="373" builtinId="8" hidden="1"/>
    <cellStyle name="Hyperlink" xfId="375" builtinId="8" hidden="1"/>
    <cellStyle name="Hyperlink" xfId="377" builtinId="8" hidden="1"/>
    <cellStyle name="Hyperlink" xfId="379" builtinId="8" hidden="1"/>
    <cellStyle name="Hyperlink" xfId="381" builtinId="8" hidden="1"/>
    <cellStyle name="Hyperlink" xfId="383" builtinId="8" hidden="1"/>
    <cellStyle name="Hyperlink" xfId="385" builtinId="8" hidden="1"/>
    <cellStyle name="Hyperlink" xfId="387" builtinId="8" hidden="1"/>
    <cellStyle name="Hyperlink" xfId="389" builtinId="8" hidden="1"/>
    <cellStyle name="Hyperlink" xfId="391" builtinId="8" hidden="1"/>
    <cellStyle name="Hyperlink" xfId="393" builtinId="8" hidden="1"/>
    <cellStyle name="Hyperlink" xfId="395" builtinId="8" hidden="1"/>
    <cellStyle name="Hyperlink" xfId="397" builtinId="8" hidden="1"/>
    <cellStyle name="Hyperlink" xfId="399" builtinId="8" hidden="1"/>
    <cellStyle name="Hyperlink" xfId="401" builtinId="8" hidden="1"/>
    <cellStyle name="Hyperlink" xfId="403" builtinId="8" hidden="1"/>
    <cellStyle name="Hyperlink" xfId="405" builtinId="8" hidden="1"/>
    <cellStyle name="Hyperlink" xfId="407" builtinId="8" hidden="1"/>
    <cellStyle name="Hyperlink" xfId="409" builtinId="8" hidden="1"/>
    <cellStyle name="Hyperlink" xfId="411" builtinId="8" hidden="1"/>
    <cellStyle name="Hyperlink" xfId="413" builtinId="8" hidden="1"/>
    <cellStyle name="Hyperlink" xfId="415" builtinId="8" hidden="1"/>
    <cellStyle name="Hyperlink" xfId="417" builtinId="8" hidden="1"/>
    <cellStyle name="Hyperlink" xfId="419" builtinId="8" hidden="1"/>
    <cellStyle name="Hyperlink" xfId="421" builtinId="8" hidden="1"/>
    <cellStyle name="Hyperlink" xfId="423" builtinId="8" hidden="1"/>
    <cellStyle name="Hyperlink" xfId="425" builtinId="8" hidden="1"/>
    <cellStyle name="Hyperlink" xfId="427" builtinId="8" hidden="1"/>
    <cellStyle name="Hyperlink" xfId="429" builtinId="8" hidden="1"/>
    <cellStyle name="Hyperlink" xfId="431" builtinId="8" hidden="1"/>
    <cellStyle name="Hyperlink" xfId="433" builtinId="8" hidden="1"/>
    <cellStyle name="Hyperlink" xfId="435" builtinId="8" hidden="1"/>
    <cellStyle name="Hyperlink" xfId="437" builtinId="8" hidden="1"/>
    <cellStyle name="Hyperlink" xfId="439" builtinId="8" hidden="1"/>
    <cellStyle name="Hyperlink" xfId="441" builtinId="8" hidden="1"/>
    <cellStyle name="Hyperlink" xfId="443" builtinId="8" hidden="1"/>
    <cellStyle name="Hyperlink" xfId="445" builtinId="8" hidden="1"/>
    <cellStyle name="Hyperlink" xfId="447" builtinId="8" hidden="1"/>
    <cellStyle name="Hyperlink" xfId="449" builtinId="8" hidden="1"/>
    <cellStyle name="Hyperlink" xfId="451" builtinId="8" hidden="1"/>
    <cellStyle name="Hyperlink" xfId="453" builtinId="8" hidden="1"/>
    <cellStyle name="Hyperlink" xfId="455" builtinId="8" hidden="1"/>
    <cellStyle name="Hyperlink" xfId="457" builtinId="8" hidden="1"/>
    <cellStyle name="Hyperlink" xfId="459" builtinId="8" hidden="1"/>
    <cellStyle name="Hyperlink" xfId="461" builtinId="8" hidden="1"/>
    <cellStyle name="Hyperlink" xfId="463" builtinId="8" hidden="1"/>
    <cellStyle name="Hyperlink" xfId="465" builtinId="8" hidden="1"/>
    <cellStyle name="Hyperlink" xfId="467" builtinId="8" hidden="1"/>
    <cellStyle name="Hyperlink" xfId="469" builtinId="8" hidden="1"/>
    <cellStyle name="Hyperlink" xfId="471" builtinId="8" hidden="1"/>
    <cellStyle name="Hyperlink" xfId="473" builtinId="8" hidden="1"/>
    <cellStyle name="Hyperlink" xfId="475" builtinId="8" hidden="1"/>
    <cellStyle name="Hyperlink" xfId="477" builtinId="8" hidden="1"/>
    <cellStyle name="Hyperlink" xfId="479" builtinId="8" hidden="1"/>
    <cellStyle name="Hyperlink" xfId="481" builtinId="8" hidden="1"/>
    <cellStyle name="Hyperlink" xfId="483" builtinId="8" hidden="1"/>
    <cellStyle name="Hyperlink" xfId="485" builtinId="8" hidden="1"/>
    <cellStyle name="Hyperlink" xfId="487" builtinId="8" hidden="1"/>
    <cellStyle name="Hyperlink" xfId="489" builtinId="8" hidden="1"/>
    <cellStyle name="Hyperlink" xfId="491" builtinId="8" hidden="1"/>
    <cellStyle name="Hyperlink" xfId="493" builtinId="8" hidden="1"/>
    <cellStyle name="Hyperlink" xfId="495" builtinId="8" hidden="1"/>
    <cellStyle name="Hyperlink" xfId="497" builtinId="8" hidden="1"/>
    <cellStyle name="Hyperlink" xfId="499" builtinId="8" hidden="1"/>
    <cellStyle name="Hyperlink" xfId="501" builtinId="8" hidden="1"/>
    <cellStyle name="Hyperlink" xfId="503" builtinId="8" hidden="1"/>
    <cellStyle name="Hyperlink" xfId="505" builtinId="8" hidden="1"/>
    <cellStyle name="Hyperlink" xfId="507" builtinId="8" hidden="1"/>
    <cellStyle name="Hyperlink" xfId="509" builtinId="8" hidden="1"/>
    <cellStyle name="Hyperlink" xfId="511" builtinId="8" hidden="1"/>
    <cellStyle name="Hyperlink" xfId="513" builtinId="8" hidden="1"/>
    <cellStyle name="Hyperlink" xfId="515" builtinId="8" hidden="1"/>
    <cellStyle name="Hyperlink" xfId="517" builtinId="8" hidden="1"/>
    <cellStyle name="Hyperlink" xfId="519" builtinId="8" hidden="1"/>
    <cellStyle name="Hyperlink" xfId="521" builtinId="8" hidden="1"/>
    <cellStyle name="Hyperlink" xfId="523" builtinId="8" hidden="1"/>
    <cellStyle name="Hyperlink" xfId="525" builtinId="8" hidden="1"/>
    <cellStyle name="Hyperlink" xfId="527" builtinId="8" hidden="1"/>
    <cellStyle name="Hyperlink" xfId="529" builtinId="8" hidden="1"/>
    <cellStyle name="Hyperlink" xfId="531" builtinId="8" hidden="1"/>
    <cellStyle name="Hyperlink" xfId="533" builtinId="8" hidden="1"/>
    <cellStyle name="Hyperlink" xfId="535" builtinId="8" hidden="1"/>
    <cellStyle name="Hyperlink" xfId="537" builtinId="8" hidden="1"/>
    <cellStyle name="Hyperlink" xfId="539" builtinId="8" hidden="1"/>
    <cellStyle name="Hyperlink" xfId="541" builtinId="8" hidden="1"/>
    <cellStyle name="Hyperlink" xfId="543" builtinId="8" hidden="1"/>
    <cellStyle name="Hyperlink" xfId="545" builtinId="8" hidden="1"/>
    <cellStyle name="Hyperlink" xfId="547" builtinId="8" hidden="1"/>
    <cellStyle name="Hyperlink" xfId="549" builtinId="8" hidden="1"/>
    <cellStyle name="Hyperlink" xfId="551" builtinId="8" hidden="1"/>
    <cellStyle name="Hyperlink" xfId="553" builtinId="8" hidden="1"/>
    <cellStyle name="Hyperlink" xfId="555" builtinId="8" hidden="1"/>
    <cellStyle name="Hyperlink" xfId="557" builtinId="8" hidden="1"/>
    <cellStyle name="Hyperlink" xfId="559" builtinId="8" hidden="1"/>
    <cellStyle name="Hyperlink" xfId="561" builtinId="8" hidden="1"/>
    <cellStyle name="Hyperlink" xfId="563" builtinId="8" hidden="1"/>
    <cellStyle name="Hyperlink" xfId="565" builtinId="8" hidden="1"/>
    <cellStyle name="Hyperlink" xfId="567" builtinId="8" hidden="1"/>
    <cellStyle name="Hyperlink" xfId="569" builtinId="8" hidden="1"/>
    <cellStyle name="Hyperlink" xfId="571" builtinId="8" hidden="1"/>
    <cellStyle name="Hyperlink" xfId="573" builtinId="8" hidden="1"/>
    <cellStyle name="Hyperlink" xfId="575" builtinId="8" hidden="1"/>
    <cellStyle name="Hyperlink" xfId="577" builtinId="8" hidden="1"/>
    <cellStyle name="Hyperlink" xfId="579" builtinId="8" hidden="1"/>
    <cellStyle name="Hyperlink" xfId="581" builtinId="8" hidden="1"/>
    <cellStyle name="Hyperlink" xfId="583" builtinId="8" hidden="1"/>
    <cellStyle name="Hyperlink" xfId="585" builtinId="8" hidden="1"/>
    <cellStyle name="Hyperlink" xfId="587" builtinId="8" hidden="1"/>
    <cellStyle name="Hyperlink" xfId="589" builtinId="8" hidden="1"/>
    <cellStyle name="Hyperlink" xfId="591" builtinId="8" hidden="1"/>
    <cellStyle name="Hyperlink" xfId="593" builtinId="8" hidden="1"/>
    <cellStyle name="Hyperlink" xfId="595" builtinId="8" hidden="1"/>
    <cellStyle name="Hyperlink" xfId="597" builtinId="8" hidden="1"/>
    <cellStyle name="Hyperlink" xfId="599" builtinId="8" hidden="1"/>
    <cellStyle name="Hyperlink" xfId="601" builtinId="8" hidden="1"/>
    <cellStyle name="Hyperlink" xfId="603" builtinId="8" hidden="1"/>
    <cellStyle name="Hyperlink" xfId="605" builtinId="8" hidden="1"/>
    <cellStyle name="Hyperlink" xfId="607" builtinId="8" hidden="1"/>
    <cellStyle name="Hyperlink" xfId="609" builtinId="8" hidden="1"/>
    <cellStyle name="Hyperlink" xfId="611" builtinId="8" hidden="1"/>
    <cellStyle name="Hyperlink" xfId="613" builtinId="8" hidden="1"/>
    <cellStyle name="Hyperlink" xfId="615" builtinId="8" hidden="1"/>
    <cellStyle name="Hyperlink" xfId="617" builtinId="8" hidden="1"/>
    <cellStyle name="Hyperlink" xfId="619" builtinId="8" hidden="1"/>
    <cellStyle name="Hyperlink" xfId="621" builtinId="8" hidden="1"/>
    <cellStyle name="Hyperlink" xfId="623" builtinId="8" hidden="1"/>
    <cellStyle name="Hyperlink" xfId="625" builtinId="8" hidden="1"/>
    <cellStyle name="Hyperlink" xfId="627" builtinId="8" hidden="1"/>
    <cellStyle name="Hyperlink" xfId="629" builtinId="8" hidden="1"/>
    <cellStyle name="Hyperlink" xfId="631" builtinId="8" hidden="1"/>
    <cellStyle name="Hyperlink" xfId="633" builtinId="8" hidden="1"/>
    <cellStyle name="Hyperlink" xfId="635" builtinId="8" hidden="1"/>
    <cellStyle name="Normal" xfId="0" builtinId="0"/>
    <cellStyle name="Normal 2" xfId="637"/>
    <cellStyle name="Normal 3" xfId="638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1212177259244699"/>
          <c:y val="9.5000347901664603E-2"/>
          <c:w val="0.73160366465558402"/>
          <c:h val="0.75500276490270302"/>
        </c:manualLayout>
      </c:layout>
      <c:scatterChart>
        <c:scatterStyle val="lineMarker"/>
        <c:varyColors val="0"/>
        <c:ser>
          <c:idx val="0"/>
          <c:order val="0"/>
          <c:tx>
            <c:strRef>
              <c:f>'3 Data'!$N$5</c:f>
              <c:strCache>
                <c:ptCount val="1"/>
                <c:pt idx="0">
                  <c:v>Exc mKO (538)</c:v>
                </c:pt>
              </c:strCache>
            </c:strRef>
          </c:tx>
          <c:spPr>
            <a:ln w="25400">
              <a:solidFill>
                <a:schemeClr val="accent6"/>
              </a:solidFill>
              <a:prstDash val="solid"/>
            </a:ln>
          </c:spPr>
          <c:marker>
            <c:symbol val="none"/>
          </c:marker>
          <c:xVal>
            <c:numRef>
              <c:f>'3 Data'!$N$7:$N$157</c:f>
              <c:numCache>
                <c:formatCode>General</c:formatCode>
                <c:ptCount val="151"/>
                <c:pt idx="0">
                  <c:v>550</c:v>
                </c:pt>
                <c:pt idx="1">
                  <c:v>551</c:v>
                </c:pt>
                <c:pt idx="2">
                  <c:v>552</c:v>
                </c:pt>
                <c:pt idx="3">
                  <c:v>553</c:v>
                </c:pt>
                <c:pt idx="4">
                  <c:v>554</c:v>
                </c:pt>
                <c:pt idx="5">
                  <c:v>555</c:v>
                </c:pt>
                <c:pt idx="6">
                  <c:v>556</c:v>
                </c:pt>
                <c:pt idx="7">
                  <c:v>557</c:v>
                </c:pt>
                <c:pt idx="8">
                  <c:v>558</c:v>
                </c:pt>
                <c:pt idx="9">
                  <c:v>559</c:v>
                </c:pt>
                <c:pt idx="10">
                  <c:v>560</c:v>
                </c:pt>
                <c:pt idx="11">
                  <c:v>561</c:v>
                </c:pt>
                <c:pt idx="12">
                  <c:v>562</c:v>
                </c:pt>
                <c:pt idx="13">
                  <c:v>563</c:v>
                </c:pt>
                <c:pt idx="14">
                  <c:v>564</c:v>
                </c:pt>
                <c:pt idx="15">
                  <c:v>565</c:v>
                </c:pt>
                <c:pt idx="16">
                  <c:v>566</c:v>
                </c:pt>
                <c:pt idx="17">
                  <c:v>567</c:v>
                </c:pt>
                <c:pt idx="18">
                  <c:v>568</c:v>
                </c:pt>
                <c:pt idx="19">
                  <c:v>569</c:v>
                </c:pt>
                <c:pt idx="20">
                  <c:v>570</c:v>
                </c:pt>
                <c:pt idx="21">
                  <c:v>571</c:v>
                </c:pt>
                <c:pt idx="22">
                  <c:v>572</c:v>
                </c:pt>
                <c:pt idx="23">
                  <c:v>573</c:v>
                </c:pt>
                <c:pt idx="24">
                  <c:v>574</c:v>
                </c:pt>
                <c:pt idx="25">
                  <c:v>575</c:v>
                </c:pt>
                <c:pt idx="26">
                  <c:v>576</c:v>
                </c:pt>
                <c:pt idx="27">
                  <c:v>577</c:v>
                </c:pt>
                <c:pt idx="28">
                  <c:v>578</c:v>
                </c:pt>
                <c:pt idx="29">
                  <c:v>579</c:v>
                </c:pt>
                <c:pt idx="30">
                  <c:v>580</c:v>
                </c:pt>
                <c:pt idx="31">
                  <c:v>581</c:v>
                </c:pt>
                <c:pt idx="32">
                  <c:v>582</c:v>
                </c:pt>
                <c:pt idx="33">
                  <c:v>583</c:v>
                </c:pt>
                <c:pt idx="34">
                  <c:v>584</c:v>
                </c:pt>
                <c:pt idx="35">
                  <c:v>585</c:v>
                </c:pt>
                <c:pt idx="36">
                  <c:v>586</c:v>
                </c:pt>
                <c:pt idx="37">
                  <c:v>587</c:v>
                </c:pt>
                <c:pt idx="38">
                  <c:v>588</c:v>
                </c:pt>
                <c:pt idx="39">
                  <c:v>589</c:v>
                </c:pt>
                <c:pt idx="40">
                  <c:v>590</c:v>
                </c:pt>
                <c:pt idx="41">
                  <c:v>591</c:v>
                </c:pt>
                <c:pt idx="42">
                  <c:v>592</c:v>
                </c:pt>
                <c:pt idx="43">
                  <c:v>593</c:v>
                </c:pt>
                <c:pt idx="44">
                  <c:v>594</c:v>
                </c:pt>
                <c:pt idx="45">
                  <c:v>595</c:v>
                </c:pt>
                <c:pt idx="46">
                  <c:v>596</c:v>
                </c:pt>
                <c:pt idx="47">
                  <c:v>597</c:v>
                </c:pt>
                <c:pt idx="48">
                  <c:v>598</c:v>
                </c:pt>
                <c:pt idx="49">
                  <c:v>599</c:v>
                </c:pt>
                <c:pt idx="50">
                  <c:v>600</c:v>
                </c:pt>
                <c:pt idx="51">
                  <c:v>601</c:v>
                </c:pt>
                <c:pt idx="52">
                  <c:v>602</c:v>
                </c:pt>
                <c:pt idx="53">
                  <c:v>603</c:v>
                </c:pt>
                <c:pt idx="54">
                  <c:v>604</c:v>
                </c:pt>
                <c:pt idx="55">
                  <c:v>605</c:v>
                </c:pt>
                <c:pt idx="56">
                  <c:v>606</c:v>
                </c:pt>
                <c:pt idx="57">
                  <c:v>607</c:v>
                </c:pt>
                <c:pt idx="58">
                  <c:v>608</c:v>
                </c:pt>
                <c:pt idx="59">
                  <c:v>609</c:v>
                </c:pt>
                <c:pt idx="60">
                  <c:v>610</c:v>
                </c:pt>
                <c:pt idx="61">
                  <c:v>611</c:v>
                </c:pt>
                <c:pt idx="62">
                  <c:v>612</c:v>
                </c:pt>
                <c:pt idx="63">
                  <c:v>613</c:v>
                </c:pt>
                <c:pt idx="64">
                  <c:v>614</c:v>
                </c:pt>
                <c:pt idx="65">
                  <c:v>615</c:v>
                </c:pt>
                <c:pt idx="66">
                  <c:v>616</c:v>
                </c:pt>
                <c:pt idx="67">
                  <c:v>617</c:v>
                </c:pt>
                <c:pt idx="68">
                  <c:v>618</c:v>
                </c:pt>
                <c:pt idx="69">
                  <c:v>619</c:v>
                </c:pt>
                <c:pt idx="70">
                  <c:v>620</c:v>
                </c:pt>
                <c:pt idx="71">
                  <c:v>621</c:v>
                </c:pt>
                <c:pt idx="72">
                  <c:v>622</c:v>
                </c:pt>
                <c:pt idx="73">
                  <c:v>623</c:v>
                </c:pt>
                <c:pt idx="74">
                  <c:v>624</c:v>
                </c:pt>
                <c:pt idx="75">
                  <c:v>625</c:v>
                </c:pt>
                <c:pt idx="76">
                  <c:v>626</c:v>
                </c:pt>
                <c:pt idx="77">
                  <c:v>627</c:v>
                </c:pt>
                <c:pt idx="78">
                  <c:v>628</c:v>
                </c:pt>
                <c:pt idx="79">
                  <c:v>629</c:v>
                </c:pt>
                <c:pt idx="80">
                  <c:v>630</c:v>
                </c:pt>
                <c:pt idx="81">
                  <c:v>631</c:v>
                </c:pt>
                <c:pt idx="82">
                  <c:v>632</c:v>
                </c:pt>
                <c:pt idx="83">
                  <c:v>633</c:v>
                </c:pt>
                <c:pt idx="84">
                  <c:v>634</c:v>
                </c:pt>
                <c:pt idx="85">
                  <c:v>635</c:v>
                </c:pt>
                <c:pt idx="86">
                  <c:v>636</c:v>
                </c:pt>
                <c:pt idx="87">
                  <c:v>637</c:v>
                </c:pt>
                <c:pt idx="88">
                  <c:v>638</c:v>
                </c:pt>
                <c:pt idx="89">
                  <c:v>639</c:v>
                </c:pt>
                <c:pt idx="90">
                  <c:v>640</c:v>
                </c:pt>
                <c:pt idx="91">
                  <c:v>641</c:v>
                </c:pt>
                <c:pt idx="92">
                  <c:v>642</c:v>
                </c:pt>
                <c:pt idx="93">
                  <c:v>643</c:v>
                </c:pt>
                <c:pt idx="94">
                  <c:v>644</c:v>
                </c:pt>
                <c:pt idx="95">
                  <c:v>645</c:v>
                </c:pt>
                <c:pt idx="96">
                  <c:v>646</c:v>
                </c:pt>
                <c:pt idx="97">
                  <c:v>647</c:v>
                </c:pt>
                <c:pt idx="98">
                  <c:v>648</c:v>
                </c:pt>
                <c:pt idx="99">
                  <c:v>649</c:v>
                </c:pt>
                <c:pt idx="100">
                  <c:v>650</c:v>
                </c:pt>
                <c:pt idx="101">
                  <c:v>651</c:v>
                </c:pt>
                <c:pt idx="102">
                  <c:v>652</c:v>
                </c:pt>
                <c:pt idx="103">
                  <c:v>653</c:v>
                </c:pt>
                <c:pt idx="104">
                  <c:v>654</c:v>
                </c:pt>
                <c:pt idx="105">
                  <c:v>655</c:v>
                </c:pt>
                <c:pt idx="106">
                  <c:v>656</c:v>
                </c:pt>
                <c:pt idx="107">
                  <c:v>657</c:v>
                </c:pt>
                <c:pt idx="108">
                  <c:v>658</c:v>
                </c:pt>
                <c:pt idx="109">
                  <c:v>659</c:v>
                </c:pt>
                <c:pt idx="110">
                  <c:v>660</c:v>
                </c:pt>
                <c:pt idx="111">
                  <c:v>661</c:v>
                </c:pt>
                <c:pt idx="112">
                  <c:v>662</c:v>
                </c:pt>
                <c:pt idx="113">
                  <c:v>663</c:v>
                </c:pt>
                <c:pt idx="114">
                  <c:v>664</c:v>
                </c:pt>
                <c:pt idx="115">
                  <c:v>665</c:v>
                </c:pt>
                <c:pt idx="116">
                  <c:v>666</c:v>
                </c:pt>
                <c:pt idx="117">
                  <c:v>667</c:v>
                </c:pt>
                <c:pt idx="118">
                  <c:v>668</c:v>
                </c:pt>
                <c:pt idx="119">
                  <c:v>669</c:v>
                </c:pt>
                <c:pt idx="120">
                  <c:v>670</c:v>
                </c:pt>
                <c:pt idx="121">
                  <c:v>671</c:v>
                </c:pt>
                <c:pt idx="122">
                  <c:v>672</c:v>
                </c:pt>
                <c:pt idx="123">
                  <c:v>673</c:v>
                </c:pt>
                <c:pt idx="124">
                  <c:v>674</c:v>
                </c:pt>
                <c:pt idx="125">
                  <c:v>675</c:v>
                </c:pt>
                <c:pt idx="126">
                  <c:v>676</c:v>
                </c:pt>
                <c:pt idx="127">
                  <c:v>677</c:v>
                </c:pt>
                <c:pt idx="128">
                  <c:v>678</c:v>
                </c:pt>
                <c:pt idx="129">
                  <c:v>679</c:v>
                </c:pt>
                <c:pt idx="130">
                  <c:v>680</c:v>
                </c:pt>
                <c:pt idx="131">
                  <c:v>681</c:v>
                </c:pt>
                <c:pt idx="132">
                  <c:v>682</c:v>
                </c:pt>
                <c:pt idx="133">
                  <c:v>683</c:v>
                </c:pt>
                <c:pt idx="134">
                  <c:v>684</c:v>
                </c:pt>
                <c:pt idx="135">
                  <c:v>685</c:v>
                </c:pt>
                <c:pt idx="136">
                  <c:v>686</c:v>
                </c:pt>
                <c:pt idx="137">
                  <c:v>687</c:v>
                </c:pt>
                <c:pt idx="138">
                  <c:v>688</c:v>
                </c:pt>
                <c:pt idx="139">
                  <c:v>689</c:v>
                </c:pt>
                <c:pt idx="140">
                  <c:v>690</c:v>
                </c:pt>
                <c:pt idx="141">
                  <c:v>691</c:v>
                </c:pt>
                <c:pt idx="142">
                  <c:v>692</c:v>
                </c:pt>
                <c:pt idx="143">
                  <c:v>693</c:v>
                </c:pt>
                <c:pt idx="144">
                  <c:v>694</c:v>
                </c:pt>
                <c:pt idx="145">
                  <c:v>695</c:v>
                </c:pt>
                <c:pt idx="146">
                  <c:v>696</c:v>
                </c:pt>
                <c:pt idx="147">
                  <c:v>697</c:v>
                </c:pt>
                <c:pt idx="148">
                  <c:v>698</c:v>
                </c:pt>
                <c:pt idx="149">
                  <c:v>699</c:v>
                </c:pt>
                <c:pt idx="150">
                  <c:v>700</c:v>
                </c:pt>
              </c:numCache>
            </c:numRef>
          </c:xVal>
          <c:yVal>
            <c:numRef>
              <c:f>'3 Data'!$O$7:$O$157</c:f>
              <c:numCache>
                <c:formatCode>General</c:formatCode>
                <c:ptCount val="151"/>
                <c:pt idx="0">
                  <c:v>9384.5070000000014</c:v>
                </c:pt>
                <c:pt idx="1">
                  <c:v>12781.646999999999</c:v>
                </c:pt>
                <c:pt idx="2">
                  <c:v>16307.8</c:v>
                </c:pt>
                <c:pt idx="3">
                  <c:v>19622.43</c:v>
                </c:pt>
                <c:pt idx="4">
                  <c:v>22621.89</c:v>
                </c:pt>
                <c:pt idx="5">
                  <c:v>24240.78</c:v>
                </c:pt>
                <c:pt idx="6">
                  <c:v>25686.85</c:v>
                </c:pt>
                <c:pt idx="7">
                  <c:v>26590.45</c:v>
                </c:pt>
                <c:pt idx="8">
                  <c:v>27121.79</c:v>
                </c:pt>
                <c:pt idx="9">
                  <c:v>27406.85</c:v>
                </c:pt>
                <c:pt idx="10">
                  <c:v>27792.67</c:v>
                </c:pt>
                <c:pt idx="11">
                  <c:v>27429.1</c:v>
                </c:pt>
                <c:pt idx="12">
                  <c:v>27254.07</c:v>
                </c:pt>
                <c:pt idx="13">
                  <c:v>26966.81</c:v>
                </c:pt>
                <c:pt idx="14">
                  <c:v>26523.980000000003</c:v>
                </c:pt>
                <c:pt idx="15">
                  <c:v>26154.85</c:v>
                </c:pt>
                <c:pt idx="16">
                  <c:v>25365.09</c:v>
                </c:pt>
                <c:pt idx="17">
                  <c:v>25157.460000000003</c:v>
                </c:pt>
                <c:pt idx="18">
                  <c:v>24079.37</c:v>
                </c:pt>
                <c:pt idx="19">
                  <c:v>23573.56</c:v>
                </c:pt>
                <c:pt idx="20">
                  <c:v>22840.27</c:v>
                </c:pt>
                <c:pt idx="21">
                  <c:v>22211.61</c:v>
                </c:pt>
                <c:pt idx="22">
                  <c:v>21310.510000000002</c:v>
                </c:pt>
                <c:pt idx="23">
                  <c:v>20563.980000000003</c:v>
                </c:pt>
                <c:pt idx="24">
                  <c:v>19726.52</c:v>
                </c:pt>
                <c:pt idx="25">
                  <c:v>19004.07</c:v>
                </c:pt>
                <c:pt idx="26">
                  <c:v>18207.230000000003</c:v>
                </c:pt>
                <c:pt idx="27">
                  <c:v>17654.77</c:v>
                </c:pt>
                <c:pt idx="28">
                  <c:v>17257.57</c:v>
                </c:pt>
                <c:pt idx="29">
                  <c:v>16841.22</c:v>
                </c:pt>
                <c:pt idx="30">
                  <c:v>16680.740000000002</c:v>
                </c:pt>
                <c:pt idx="31">
                  <c:v>16311.619999999999</c:v>
                </c:pt>
                <c:pt idx="32">
                  <c:v>16147.550000000001</c:v>
                </c:pt>
                <c:pt idx="33">
                  <c:v>16442.07</c:v>
                </c:pt>
                <c:pt idx="34">
                  <c:v>15545.64</c:v>
                </c:pt>
                <c:pt idx="35">
                  <c:v>15479.630000000001</c:v>
                </c:pt>
                <c:pt idx="36">
                  <c:v>15422.239999999998</c:v>
                </c:pt>
                <c:pt idx="37">
                  <c:v>15457.749999999998</c:v>
                </c:pt>
                <c:pt idx="38">
                  <c:v>16162.89</c:v>
                </c:pt>
                <c:pt idx="39">
                  <c:v>15420.79</c:v>
                </c:pt>
                <c:pt idx="40">
                  <c:v>15511.34</c:v>
                </c:pt>
                <c:pt idx="41">
                  <c:v>15667.18</c:v>
                </c:pt>
                <c:pt idx="42">
                  <c:v>15839.039999999999</c:v>
                </c:pt>
                <c:pt idx="43">
                  <c:v>16027.91</c:v>
                </c:pt>
                <c:pt idx="44">
                  <c:v>16054.069999999998</c:v>
                </c:pt>
                <c:pt idx="45">
                  <c:v>16932.829999999998</c:v>
                </c:pt>
                <c:pt idx="46">
                  <c:v>16364.802</c:v>
                </c:pt>
                <c:pt idx="47">
                  <c:v>16514.855</c:v>
                </c:pt>
                <c:pt idx="48">
                  <c:v>16376.215</c:v>
                </c:pt>
                <c:pt idx="49">
                  <c:v>16709.074000000001</c:v>
                </c:pt>
                <c:pt idx="50">
                  <c:v>16498.701000000001</c:v>
                </c:pt>
                <c:pt idx="51">
                  <c:v>16631.196</c:v>
                </c:pt>
                <c:pt idx="52">
                  <c:v>16681.851999999999</c:v>
                </c:pt>
                <c:pt idx="53">
                  <c:v>16629.649999999998</c:v>
                </c:pt>
                <c:pt idx="54">
                  <c:v>16561.609</c:v>
                </c:pt>
                <c:pt idx="55">
                  <c:v>16470.758000000002</c:v>
                </c:pt>
                <c:pt idx="56">
                  <c:v>16478.513999999999</c:v>
                </c:pt>
                <c:pt idx="57">
                  <c:v>16708.274000000001</c:v>
                </c:pt>
                <c:pt idx="58">
                  <c:v>16220.972000000002</c:v>
                </c:pt>
                <c:pt idx="59">
                  <c:v>15983.268</c:v>
                </c:pt>
                <c:pt idx="60">
                  <c:v>15740.426999999998</c:v>
                </c:pt>
                <c:pt idx="61">
                  <c:v>15416.186</c:v>
                </c:pt>
                <c:pt idx="62">
                  <c:v>15193.978999999999</c:v>
                </c:pt>
                <c:pt idx="63">
                  <c:v>15627.825000000001</c:v>
                </c:pt>
                <c:pt idx="64">
                  <c:v>14533.59</c:v>
                </c:pt>
                <c:pt idx="65">
                  <c:v>14141.252</c:v>
                </c:pt>
                <c:pt idx="66">
                  <c:v>13753.955</c:v>
                </c:pt>
                <c:pt idx="67">
                  <c:v>13281.106</c:v>
                </c:pt>
                <c:pt idx="68">
                  <c:v>12819.713</c:v>
                </c:pt>
                <c:pt idx="69">
                  <c:v>12456.861000000001</c:v>
                </c:pt>
                <c:pt idx="70">
                  <c:v>11973.752</c:v>
                </c:pt>
                <c:pt idx="71">
                  <c:v>11677.584000000001</c:v>
                </c:pt>
                <c:pt idx="72">
                  <c:v>11368.41</c:v>
                </c:pt>
                <c:pt idx="73">
                  <c:v>10948.529999999999</c:v>
                </c:pt>
                <c:pt idx="74">
                  <c:v>10617.323</c:v>
                </c:pt>
                <c:pt idx="75">
                  <c:v>10302.525</c:v>
                </c:pt>
                <c:pt idx="76">
                  <c:v>10466.585000000001</c:v>
                </c:pt>
                <c:pt idx="77">
                  <c:v>9883.5329999999994</c:v>
                </c:pt>
                <c:pt idx="78">
                  <c:v>10368.317000000001</c:v>
                </c:pt>
                <c:pt idx="79">
                  <c:v>9342.518</c:v>
                </c:pt>
                <c:pt idx="80">
                  <c:v>9053.2480000000014</c:v>
                </c:pt>
                <c:pt idx="81">
                  <c:v>8728.4040000000005</c:v>
                </c:pt>
                <c:pt idx="82">
                  <c:v>8479.5640000000003</c:v>
                </c:pt>
                <c:pt idx="83">
                  <c:v>8232.3009999999995</c:v>
                </c:pt>
                <c:pt idx="84">
                  <c:v>8155.9180000000006</c:v>
                </c:pt>
                <c:pt idx="85">
                  <c:v>7706.143</c:v>
                </c:pt>
                <c:pt idx="86">
                  <c:v>7465.6289999999999</c:v>
                </c:pt>
                <c:pt idx="87">
                  <c:v>7344.4050000000007</c:v>
                </c:pt>
                <c:pt idx="88">
                  <c:v>7572.7589999999991</c:v>
                </c:pt>
                <c:pt idx="89">
                  <c:v>6736.67</c:v>
                </c:pt>
                <c:pt idx="90">
                  <c:v>6487.7629999999999</c:v>
                </c:pt>
                <c:pt idx="91">
                  <c:v>6432.8109999999997</c:v>
                </c:pt>
                <c:pt idx="92">
                  <c:v>6379.0920000000006</c:v>
                </c:pt>
                <c:pt idx="93">
                  <c:v>6011.5700000000006</c:v>
                </c:pt>
                <c:pt idx="94">
                  <c:v>5858.4500000000007</c:v>
                </c:pt>
                <c:pt idx="95">
                  <c:v>5707.2</c:v>
                </c:pt>
                <c:pt idx="96">
                  <c:v>5570.8</c:v>
                </c:pt>
                <c:pt idx="97">
                  <c:v>5288.22</c:v>
                </c:pt>
                <c:pt idx="98">
                  <c:v>5229.88</c:v>
                </c:pt>
                <c:pt idx="99">
                  <c:v>5091.0199999999995</c:v>
                </c:pt>
                <c:pt idx="100">
                  <c:v>4935.53</c:v>
                </c:pt>
                <c:pt idx="101">
                  <c:v>5036.9500000000007</c:v>
                </c:pt>
                <c:pt idx="102">
                  <c:v>4801.7999999999993</c:v>
                </c:pt>
                <c:pt idx="103">
                  <c:v>4721.08</c:v>
                </c:pt>
                <c:pt idx="104">
                  <c:v>4605.91</c:v>
                </c:pt>
                <c:pt idx="105">
                  <c:v>4470.88</c:v>
                </c:pt>
                <c:pt idx="106">
                  <c:v>4273.8600000000006</c:v>
                </c:pt>
                <c:pt idx="107">
                  <c:v>4265.1000000000004</c:v>
                </c:pt>
                <c:pt idx="108">
                  <c:v>4127.8500000000004</c:v>
                </c:pt>
                <c:pt idx="109">
                  <c:v>4094.6</c:v>
                </c:pt>
                <c:pt idx="110">
                  <c:v>4176.5</c:v>
                </c:pt>
                <c:pt idx="111">
                  <c:v>3894.44</c:v>
                </c:pt>
                <c:pt idx="112">
                  <c:v>4071.4399999999996</c:v>
                </c:pt>
                <c:pt idx="113">
                  <c:v>3667.7799999999997</c:v>
                </c:pt>
                <c:pt idx="114">
                  <c:v>3522.35</c:v>
                </c:pt>
                <c:pt idx="115">
                  <c:v>3459.45</c:v>
                </c:pt>
                <c:pt idx="116">
                  <c:v>3585.38</c:v>
                </c:pt>
                <c:pt idx="117">
                  <c:v>3277.0199999999995</c:v>
                </c:pt>
                <c:pt idx="118">
                  <c:v>3246.4399999999996</c:v>
                </c:pt>
                <c:pt idx="119">
                  <c:v>3135.85</c:v>
                </c:pt>
                <c:pt idx="120">
                  <c:v>3119.35</c:v>
                </c:pt>
                <c:pt idx="121">
                  <c:v>2977.84</c:v>
                </c:pt>
                <c:pt idx="122">
                  <c:v>2984.3720000000003</c:v>
                </c:pt>
                <c:pt idx="123">
                  <c:v>2765.5419999999999</c:v>
                </c:pt>
                <c:pt idx="124">
                  <c:v>2751.1080000000002</c:v>
                </c:pt>
                <c:pt idx="125">
                  <c:v>2680.875</c:v>
                </c:pt>
                <c:pt idx="126">
                  <c:v>2499.009</c:v>
                </c:pt>
                <c:pt idx="127">
                  <c:v>2433.5859999999998</c:v>
                </c:pt>
                <c:pt idx="128">
                  <c:v>2398.5020000000004</c:v>
                </c:pt>
                <c:pt idx="129">
                  <c:v>2295.835</c:v>
                </c:pt>
                <c:pt idx="130">
                  <c:v>2378.2200000000003</c:v>
                </c:pt>
                <c:pt idx="131">
                  <c:v>2206.1570000000002</c:v>
                </c:pt>
                <c:pt idx="132">
                  <c:v>2156.0540000000001</c:v>
                </c:pt>
                <c:pt idx="133">
                  <c:v>2022.6379999999999</c:v>
                </c:pt>
                <c:pt idx="134">
                  <c:v>1898.2600000000002</c:v>
                </c:pt>
                <c:pt idx="135">
                  <c:v>1875.9560000000001</c:v>
                </c:pt>
                <c:pt idx="136">
                  <c:v>1834.3910000000001</c:v>
                </c:pt>
                <c:pt idx="137">
                  <c:v>1811.086</c:v>
                </c:pt>
                <c:pt idx="138">
                  <c:v>1907.2619999999999</c:v>
                </c:pt>
                <c:pt idx="139">
                  <c:v>1634.644</c:v>
                </c:pt>
                <c:pt idx="140">
                  <c:v>1577.0810000000001</c:v>
                </c:pt>
                <c:pt idx="141">
                  <c:v>1570.566</c:v>
                </c:pt>
                <c:pt idx="142">
                  <c:v>1498.9939999999999</c:v>
                </c:pt>
                <c:pt idx="143">
                  <c:v>1422.89</c:v>
                </c:pt>
                <c:pt idx="144">
                  <c:v>1360.104</c:v>
                </c:pt>
                <c:pt idx="145">
                  <c:v>1353.337</c:v>
                </c:pt>
                <c:pt idx="146">
                  <c:v>1292.2619999999999</c:v>
                </c:pt>
                <c:pt idx="147">
                  <c:v>1275.25</c:v>
                </c:pt>
                <c:pt idx="148">
                  <c:v>1191.4349999999999</c:v>
                </c:pt>
                <c:pt idx="149">
                  <c:v>1192.422</c:v>
                </c:pt>
                <c:pt idx="150">
                  <c:v>1174.404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B9B-4B0A-8D6E-A8273CED599B}"/>
            </c:ext>
          </c:extLst>
        </c:ser>
        <c:ser>
          <c:idx val="2"/>
          <c:order val="1"/>
          <c:tx>
            <c:strRef>
              <c:f>'3 Data'!$P$5</c:f>
              <c:strCache>
                <c:ptCount val="1"/>
                <c:pt idx="0">
                  <c:v>Exc mCherry (590) </c:v>
                </c:pt>
              </c:strCache>
            </c:strRef>
          </c:tx>
          <c:spPr>
            <a:ln w="25400">
              <a:solidFill>
                <a:srgbClr val="4600A5"/>
              </a:solidFill>
              <a:prstDash val="solid"/>
            </a:ln>
          </c:spPr>
          <c:marker>
            <c:symbol val="none"/>
          </c:marker>
          <c:xVal>
            <c:numRef>
              <c:f>'3 Data'!$P$7:$P$102</c:f>
              <c:numCache>
                <c:formatCode>General</c:formatCode>
                <c:ptCount val="96"/>
                <c:pt idx="0">
                  <c:v>605</c:v>
                </c:pt>
                <c:pt idx="1">
                  <c:v>606</c:v>
                </c:pt>
                <c:pt idx="2">
                  <c:v>607</c:v>
                </c:pt>
                <c:pt idx="3">
                  <c:v>608</c:v>
                </c:pt>
                <c:pt idx="4">
                  <c:v>609</c:v>
                </c:pt>
                <c:pt idx="5">
                  <c:v>610</c:v>
                </c:pt>
                <c:pt idx="6">
                  <c:v>611</c:v>
                </c:pt>
                <c:pt idx="7">
                  <c:v>612</c:v>
                </c:pt>
                <c:pt idx="8">
                  <c:v>613</c:v>
                </c:pt>
                <c:pt idx="9">
                  <c:v>614</c:v>
                </c:pt>
                <c:pt idx="10">
                  <c:v>615</c:v>
                </c:pt>
                <c:pt idx="11">
                  <c:v>616</c:v>
                </c:pt>
                <c:pt idx="12">
                  <c:v>617</c:v>
                </c:pt>
                <c:pt idx="13">
                  <c:v>618</c:v>
                </c:pt>
                <c:pt idx="14">
                  <c:v>619</c:v>
                </c:pt>
                <c:pt idx="15">
                  <c:v>620</c:v>
                </c:pt>
                <c:pt idx="16">
                  <c:v>621</c:v>
                </c:pt>
                <c:pt idx="17">
                  <c:v>622</c:v>
                </c:pt>
                <c:pt idx="18">
                  <c:v>623</c:v>
                </c:pt>
                <c:pt idx="19">
                  <c:v>624</c:v>
                </c:pt>
                <c:pt idx="20">
                  <c:v>625</c:v>
                </c:pt>
                <c:pt idx="21">
                  <c:v>626</c:v>
                </c:pt>
                <c:pt idx="22">
                  <c:v>627</c:v>
                </c:pt>
                <c:pt idx="23">
                  <c:v>628</c:v>
                </c:pt>
                <c:pt idx="24">
                  <c:v>629</c:v>
                </c:pt>
                <c:pt idx="25">
                  <c:v>630</c:v>
                </c:pt>
                <c:pt idx="26">
                  <c:v>631</c:v>
                </c:pt>
                <c:pt idx="27">
                  <c:v>632</c:v>
                </c:pt>
                <c:pt idx="28">
                  <c:v>633</c:v>
                </c:pt>
                <c:pt idx="29">
                  <c:v>634</c:v>
                </c:pt>
                <c:pt idx="30">
                  <c:v>635</c:v>
                </c:pt>
                <c:pt idx="31">
                  <c:v>636</c:v>
                </c:pt>
                <c:pt idx="32">
                  <c:v>637</c:v>
                </c:pt>
                <c:pt idx="33">
                  <c:v>638</c:v>
                </c:pt>
                <c:pt idx="34">
                  <c:v>639</c:v>
                </c:pt>
                <c:pt idx="35">
                  <c:v>640</c:v>
                </c:pt>
                <c:pt idx="36">
                  <c:v>641</c:v>
                </c:pt>
                <c:pt idx="37">
                  <c:v>642</c:v>
                </c:pt>
                <c:pt idx="38">
                  <c:v>643</c:v>
                </c:pt>
                <c:pt idx="39">
                  <c:v>644</c:v>
                </c:pt>
                <c:pt idx="40">
                  <c:v>645</c:v>
                </c:pt>
                <c:pt idx="41">
                  <c:v>646</c:v>
                </c:pt>
                <c:pt idx="42">
                  <c:v>647</c:v>
                </c:pt>
                <c:pt idx="43">
                  <c:v>648</c:v>
                </c:pt>
                <c:pt idx="44">
                  <c:v>649</c:v>
                </c:pt>
                <c:pt idx="45">
                  <c:v>650</c:v>
                </c:pt>
                <c:pt idx="46">
                  <c:v>651</c:v>
                </c:pt>
                <c:pt idx="47">
                  <c:v>652</c:v>
                </c:pt>
                <c:pt idx="48">
                  <c:v>653</c:v>
                </c:pt>
                <c:pt idx="49">
                  <c:v>654</c:v>
                </c:pt>
                <c:pt idx="50">
                  <c:v>655</c:v>
                </c:pt>
                <c:pt idx="51">
                  <c:v>656</c:v>
                </c:pt>
                <c:pt idx="52">
                  <c:v>657</c:v>
                </c:pt>
                <c:pt idx="53">
                  <c:v>658</c:v>
                </c:pt>
                <c:pt idx="54">
                  <c:v>659</c:v>
                </c:pt>
                <c:pt idx="55">
                  <c:v>660</c:v>
                </c:pt>
                <c:pt idx="56">
                  <c:v>661</c:v>
                </c:pt>
                <c:pt idx="57">
                  <c:v>662</c:v>
                </c:pt>
                <c:pt idx="58">
                  <c:v>663</c:v>
                </c:pt>
                <c:pt idx="59">
                  <c:v>664</c:v>
                </c:pt>
                <c:pt idx="60">
                  <c:v>665</c:v>
                </c:pt>
                <c:pt idx="61">
                  <c:v>666</c:v>
                </c:pt>
                <c:pt idx="62">
                  <c:v>667</c:v>
                </c:pt>
                <c:pt idx="63">
                  <c:v>668</c:v>
                </c:pt>
                <c:pt idx="64">
                  <c:v>669</c:v>
                </c:pt>
                <c:pt idx="65">
                  <c:v>670</c:v>
                </c:pt>
                <c:pt idx="66">
                  <c:v>671</c:v>
                </c:pt>
                <c:pt idx="67">
                  <c:v>672</c:v>
                </c:pt>
                <c:pt idx="68">
                  <c:v>673</c:v>
                </c:pt>
                <c:pt idx="69">
                  <c:v>674</c:v>
                </c:pt>
                <c:pt idx="70">
                  <c:v>675</c:v>
                </c:pt>
                <c:pt idx="71">
                  <c:v>676</c:v>
                </c:pt>
                <c:pt idx="72">
                  <c:v>677</c:v>
                </c:pt>
                <c:pt idx="73">
                  <c:v>678</c:v>
                </c:pt>
                <c:pt idx="74">
                  <c:v>679</c:v>
                </c:pt>
                <c:pt idx="75">
                  <c:v>680</c:v>
                </c:pt>
                <c:pt idx="76">
                  <c:v>681</c:v>
                </c:pt>
                <c:pt idx="77">
                  <c:v>682</c:v>
                </c:pt>
                <c:pt idx="78">
                  <c:v>683</c:v>
                </c:pt>
                <c:pt idx="79">
                  <c:v>684</c:v>
                </c:pt>
                <c:pt idx="80">
                  <c:v>685</c:v>
                </c:pt>
                <c:pt idx="81">
                  <c:v>686</c:v>
                </c:pt>
                <c:pt idx="82">
                  <c:v>687</c:v>
                </c:pt>
                <c:pt idx="83">
                  <c:v>688</c:v>
                </c:pt>
                <c:pt idx="84">
                  <c:v>689</c:v>
                </c:pt>
                <c:pt idx="85">
                  <c:v>690</c:v>
                </c:pt>
                <c:pt idx="86">
                  <c:v>691</c:v>
                </c:pt>
                <c:pt idx="87">
                  <c:v>692</c:v>
                </c:pt>
                <c:pt idx="88">
                  <c:v>693</c:v>
                </c:pt>
                <c:pt idx="89">
                  <c:v>694</c:v>
                </c:pt>
                <c:pt idx="90">
                  <c:v>695</c:v>
                </c:pt>
                <c:pt idx="91">
                  <c:v>696</c:v>
                </c:pt>
                <c:pt idx="92">
                  <c:v>697</c:v>
                </c:pt>
                <c:pt idx="93">
                  <c:v>698</c:v>
                </c:pt>
                <c:pt idx="94">
                  <c:v>699</c:v>
                </c:pt>
                <c:pt idx="95">
                  <c:v>700</c:v>
                </c:pt>
              </c:numCache>
            </c:numRef>
          </c:xVal>
          <c:yVal>
            <c:numRef>
              <c:f>'3 Data'!$Q$7:$Q$102</c:f>
              <c:numCache>
                <c:formatCode>General</c:formatCode>
                <c:ptCount val="96"/>
                <c:pt idx="0">
                  <c:v>12914.958000000001</c:v>
                </c:pt>
                <c:pt idx="1">
                  <c:v>12855.15</c:v>
                </c:pt>
                <c:pt idx="2">
                  <c:v>13144.355</c:v>
                </c:pt>
                <c:pt idx="3">
                  <c:v>13331.867</c:v>
                </c:pt>
                <c:pt idx="4">
                  <c:v>13300.675999999999</c:v>
                </c:pt>
                <c:pt idx="5">
                  <c:v>13326.231</c:v>
                </c:pt>
                <c:pt idx="6">
                  <c:v>13117.994000000001</c:v>
                </c:pt>
                <c:pt idx="7">
                  <c:v>12936.134</c:v>
                </c:pt>
                <c:pt idx="8">
                  <c:v>12698.790999999999</c:v>
                </c:pt>
                <c:pt idx="9">
                  <c:v>12510.552</c:v>
                </c:pt>
                <c:pt idx="10">
                  <c:v>12330.743</c:v>
                </c:pt>
                <c:pt idx="11">
                  <c:v>12071.898999999999</c:v>
                </c:pt>
                <c:pt idx="12">
                  <c:v>12001.409</c:v>
                </c:pt>
                <c:pt idx="13">
                  <c:v>11941.511</c:v>
                </c:pt>
                <c:pt idx="14">
                  <c:v>11597.857</c:v>
                </c:pt>
                <c:pt idx="15">
                  <c:v>11486.454</c:v>
                </c:pt>
                <c:pt idx="16">
                  <c:v>11198.366</c:v>
                </c:pt>
                <c:pt idx="17">
                  <c:v>10861.366</c:v>
                </c:pt>
                <c:pt idx="18">
                  <c:v>10627.824000000001</c:v>
                </c:pt>
                <c:pt idx="19">
                  <c:v>10314.119000000001</c:v>
                </c:pt>
                <c:pt idx="20">
                  <c:v>10129.673000000001</c:v>
                </c:pt>
                <c:pt idx="21">
                  <c:v>9771.52</c:v>
                </c:pt>
                <c:pt idx="22">
                  <c:v>9551.7159999999985</c:v>
                </c:pt>
                <c:pt idx="23">
                  <c:v>9341.2969999999987</c:v>
                </c:pt>
                <c:pt idx="24">
                  <c:v>9256.9840000000004</c:v>
                </c:pt>
                <c:pt idx="25">
                  <c:v>8977.9320000000007</c:v>
                </c:pt>
                <c:pt idx="26">
                  <c:v>8744.1449999999986</c:v>
                </c:pt>
                <c:pt idx="27">
                  <c:v>8575.759</c:v>
                </c:pt>
                <c:pt idx="28">
                  <c:v>8514.219000000001</c:v>
                </c:pt>
                <c:pt idx="29">
                  <c:v>8204.8349999999991</c:v>
                </c:pt>
                <c:pt idx="30">
                  <c:v>8059.8219999999992</c:v>
                </c:pt>
                <c:pt idx="31">
                  <c:v>7840.1100000000006</c:v>
                </c:pt>
                <c:pt idx="32">
                  <c:v>7599.7190000000001</c:v>
                </c:pt>
                <c:pt idx="33">
                  <c:v>7409.0660000000007</c:v>
                </c:pt>
                <c:pt idx="34">
                  <c:v>7183.6549999999997</c:v>
                </c:pt>
                <c:pt idx="35">
                  <c:v>6900.0150000000003</c:v>
                </c:pt>
                <c:pt idx="36">
                  <c:v>6695.4470000000001</c:v>
                </c:pt>
                <c:pt idx="37">
                  <c:v>6595.308</c:v>
                </c:pt>
                <c:pt idx="38">
                  <c:v>6413.4350000000004</c:v>
                </c:pt>
                <c:pt idx="39">
                  <c:v>6286.7240000000002</c:v>
                </c:pt>
                <c:pt idx="40">
                  <c:v>6160.0050000000001</c:v>
                </c:pt>
                <c:pt idx="41">
                  <c:v>5970.7440000000006</c:v>
                </c:pt>
                <c:pt idx="42">
                  <c:v>5904.8389999999999</c:v>
                </c:pt>
                <c:pt idx="43">
                  <c:v>5725.0160000000005</c:v>
                </c:pt>
                <c:pt idx="44">
                  <c:v>5530.9400000000005</c:v>
                </c:pt>
                <c:pt idx="45">
                  <c:v>5505.0920000000006</c:v>
                </c:pt>
                <c:pt idx="46">
                  <c:v>5381.7110000000002</c:v>
                </c:pt>
                <c:pt idx="47">
                  <c:v>5336.2849999999999</c:v>
                </c:pt>
                <c:pt idx="48">
                  <c:v>5186.5569999999998</c:v>
                </c:pt>
                <c:pt idx="49">
                  <c:v>4999.5240000000003</c:v>
                </c:pt>
                <c:pt idx="50">
                  <c:v>4893.4830000000002</c:v>
                </c:pt>
                <c:pt idx="51">
                  <c:v>4794.4250000000002</c:v>
                </c:pt>
                <c:pt idx="52">
                  <c:v>4689.8490000000002</c:v>
                </c:pt>
                <c:pt idx="53">
                  <c:v>4526.1679999999997</c:v>
                </c:pt>
                <c:pt idx="54">
                  <c:v>4486.7719999999999</c:v>
                </c:pt>
                <c:pt idx="55">
                  <c:v>4321.8689999999997</c:v>
                </c:pt>
                <c:pt idx="56">
                  <c:v>4240.366</c:v>
                </c:pt>
                <c:pt idx="57">
                  <c:v>4063.1489999999999</c:v>
                </c:pt>
                <c:pt idx="58">
                  <c:v>3987.2549999999997</c:v>
                </c:pt>
                <c:pt idx="59">
                  <c:v>3852.9259999999999</c:v>
                </c:pt>
                <c:pt idx="60">
                  <c:v>3838.3609999999999</c:v>
                </c:pt>
                <c:pt idx="61">
                  <c:v>3619.692</c:v>
                </c:pt>
                <c:pt idx="62">
                  <c:v>3639.1350000000002</c:v>
                </c:pt>
                <c:pt idx="63">
                  <c:v>3476.8560000000002</c:v>
                </c:pt>
                <c:pt idx="64">
                  <c:v>3352.846</c:v>
                </c:pt>
                <c:pt idx="65">
                  <c:v>3225.328</c:v>
                </c:pt>
                <c:pt idx="66">
                  <c:v>3069.2780000000002</c:v>
                </c:pt>
                <c:pt idx="67">
                  <c:v>2975.607</c:v>
                </c:pt>
                <c:pt idx="68">
                  <c:v>2888.2060000000001</c:v>
                </c:pt>
                <c:pt idx="69">
                  <c:v>2717.942</c:v>
                </c:pt>
                <c:pt idx="70">
                  <c:v>2669.56</c:v>
                </c:pt>
                <c:pt idx="71">
                  <c:v>2620.2460000000001</c:v>
                </c:pt>
                <c:pt idx="72">
                  <c:v>2576.4259999999999</c:v>
                </c:pt>
                <c:pt idx="73">
                  <c:v>2463.4450000000002</c:v>
                </c:pt>
                <c:pt idx="74">
                  <c:v>2358.0619999999999</c:v>
                </c:pt>
                <c:pt idx="75">
                  <c:v>2236.64</c:v>
                </c:pt>
                <c:pt idx="76">
                  <c:v>2238.3889999999997</c:v>
                </c:pt>
                <c:pt idx="77">
                  <c:v>2076.6940000000004</c:v>
                </c:pt>
                <c:pt idx="78">
                  <c:v>2051.6379999999999</c:v>
                </c:pt>
                <c:pt idx="79">
                  <c:v>2051.3650000000002</c:v>
                </c:pt>
                <c:pt idx="80">
                  <c:v>1941.4969999999998</c:v>
                </c:pt>
                <c:pt idx="81">
                  <c:v>1939.9969999999998</c:v>
                </c:pt>
                <c:pt idx="82">
                  <c:v>1915.943</c:v>
                </c:pt>
                <c:pt idx="83">
                  <c:v>1860.366</c:v>
                </c:pt>
                <c:pt idx="84">
                  <c:v>1784.0330000000001</c:v>
                </c:pt>
                <c:pt idx="85">
                  <c:v>1719.9769999999999</c:v>
                </c:pt>
                <c:pt idx="86">
                  <c:v>1657.134</c:v>
                </c:pt>
                <c:pt idx="87">
                  <c:v>1573.0500000000002</c:v>
                </c:pt>
                <c:pt idx="88">
                  <c:v>1512.4670000000001</c:v>
                </c:pt>
                <c:pt idx="89">
                  <c:v>1523.5</c:v>
                </c:pt>
                <c:pt idx="90">
                  <c:v>1479.693</c:v>
                </c:pt>
                <c:pt idx="91">
                  <c:v>1404.1290000000001</c:v>
                </c:pt>
                <c:pt idx="92">
                  <c:v>1334.808</c:v>
                </c:pt>
                <c:pt idx="93">
                  <c:v>1238.72</c:v>
                </c:pt>
                <c:pt idx="94">
                  <c:v>1194.6869999999999</c:v>
                </c:pt>
                <c:pt idx="95">
                  <c:v>1179.404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B9B-4B0A-8D6E-A8273CED59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5710336"/>
        <c:axId val="45716224"/>
      </c:scatterChart>
      <c:valAx>
        <c:axId val="45710336"/>
        <c:scaling>
          <c:orientation val="minMax"/>
          <c:max val="700"/>
          <c:min val="550"/>
        </c:scaling>
        <c:delete val="0"/>
        <c:axPos val="b"/>
        <c:numFmt formatCode="General" sourceLinked="1"/>
        <c:majorTickMark val="cross"/>
        <c:minorTickMark val="out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nl-NL"/>
          </a:p>
        </c:txPr>
        <c:crossAx val="45716224"/>
        <c:crosses val="autoZero"/>
        <c:crossBetween val="midCat"/>
        <c:majorUnit val="50"/>
        <c:minorUnit val="1"/>
      </c:valAx>
      <c:valAx>
        <c:axId val="45716224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nl-NL"/>
          </a:p>
        </c:txPr>
        <c:crossAx val="4571033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1645033007237732"/>
          <c:y val="0.02"/>
          <c:w val="0.65800882844189934"/>
          <c:h val="0.135000212811236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735" b="1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nl-N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25" b="1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nl-NL"/>
    </a:p>
  </c:txPr>
  <c:printSettings>
    <c:headerFooter/>
    <c:pageMargins b="1" l="0.75" r="0.75" t="1" header="0.5" footer="0.5"/>
    <c:pageSetup paperSize="0" orientation="landscape" horizontalDpi="-4" verticalDpi="-4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11207674462533"/>
          <c:y val="9.4527822449386095E-2"/>
          <c:w val="0.73276131956389201"/>
          <c:h val="0.75622257959508898"/>
        </c:manualLayout>
      </c:layout>
      <c:scatterChart>
        <c:scatterStyle val="lineMarker"/>
        <c:varyColors val="0"/>
        <c:ser>
          <c:idx val="0"/>
          <c:order val="0"/>
          <c:tx>
            <c:strRef>
              <c:f>'3 Data'!$N$5</c:f>
              <c:strCache>
                <c:ptCount val="1"/>
                <c:pt idx="0">
                  <c:v>Exc mKO (538)</c:v>
                </c:pt>
              </c:strCache>
            </c:strRef>
          </c:tx>
          <c:spPr>
            <a:ln w="25400">
              <a:solidFill>
                <a:schemeClr val="accent6"/>
              </a:solidFill>
              <a:prstDash val="solid"/>
            </a:ln>
          </c:spPr>
          <c:marker>
            <c:symbol val="none"/>
          </c:marker>
          <c:xVal>
            <c:numRef>
              <c:f>'3 Data'!$I$7:$I$152</c:f>
              <c:numCache>
                <c:formatCode>General</c:formatCode>
                <c:ptCount val="146"/>
                <c:pt idx="0">
                  <c:v>550</c:v>
                </c:pt>
                <c:pt idx="1">
                  <c:v>551</c:v>
                </c:pt>
                <c:pt idx="2">
                  <c:v>552</c:v>
                </c:pt>
                <c:pt idx="3">
                  <c:v>553</c:v>
                </c:pt>
                <c:pt idx="4">
                  <c:v>554</c:v>
                </c:pt>
                <c:pt idx="5">
                  <c:v>555</c:v>
                </c:pt>
                <c:pt idx="6">
                  <c:v>556</c:v>
                </c:pt>
                <c:pt idx="7">
                  <c:v>557</c:v>
                </c:pt>
                <c:pt idx="8">
                  <c:v>558</c:v>
                </c:pt>
                <c:pt idx="9">
                  <c:v>559</c:v>
                </c:pt>
                <c:pt idx="10">
                  <c:v>560</c:v>
                </c:pt>
                <c:pt idx="11">
                  <c:v>561</c:v>
                </c:pt>
                <c:pt idx="12">
                  <c:v>562</c:v>
                </c:pt>
                <c:pt idx="13">
                  <c:v>563</c:v>
                </c:pt>
                <c:pt idx="14">
                  <c:v>564</c:v>
                </c:pt>
                <c:pt idx="15">
                  <c:v>565</c:v>
                </c:pt>
                <c:pt idx="16">
                  <c:v>566</c:v>
                </c:pt>
                <c:pt idx="17">
                  <c:v>567</c:v>
                </c:pt>
                <c:pt idx="18">
                  <c:v>568</c:v>
                </c:pt>
                <c:pt idx="19">
                  <c:v>569</c:v>
                </c:pt>
                <c:pt idx="20">
                  <c:v>570</c:v>
                </c:pt>
                <c:pt idx="21">
                  <c:v>571</c:v>
                </c:pt>
                <c:pt idx="22">
                  <c:v>572</c:v>
                </c:pt>
                <c:pt idx="23">
                  <c:v>573</c:v>
                </c:pt>
                <c:pt idx="24">
                  <c:v>574</c:v>
                </c:pt>
                <c:pt idx="25">
                  <c:v>575</c:v>
                </c:pt>
                <c:pt idx="26">
                  <c:v>576</c:v>
                </c:pt>
                <c:pt idx="27">
                  <c:v>577</c:v>
                </c:pt>
                <c:pt idx="28">
                  <c:v>578</c:v>
                </c:pt>
                <c:pt idx="29">
                  <c:v>579</c:v>
                </c:pt>
                <c:pt idx="30">
                  <c:v>580</c:v>
                </c:pt>
                <c:pt idx="31">
                  <c:v>581</c:v>
                </c:pt>
                <c:pt idx="32">
                  <c:v>582</c:v>
                </c:pt>
                <c:pt idx="33">
                  <c:v>583</c:v>
                </c:pt>
                <c:pt idx="34">
                  <c:v>584</c:v>
                </c:pt>
                <c:pt idx="35">
                  <c:v>585</c:v>
                </c:pt>
                <c:pt idx="36">
                  <c:v>586</c:v>
                </c:pt>
                <c:pt idx="37">
                  <c:v>587</c:v>
                </c:pt>
                <c:pt idx="38">
                  <c:v>588</c:v>
                </c:pt>
                <c:pt idx="39">
                  <c:v>589</c:v>
                </c:pt>
                <c:pt idx="40">
                  <c:v>590</c:v>
                </c:pt>
                <c:pt idx="41">
                  <c:v>591</c:v>
                </c:pt>
                <c:pt idx="42">
                  <c:v>592</c:v>
                </c:pt>
                <c:pt idx="43">
                  <c:v>593</c:v>
                </c:pt>
                <c:pt idx="44">
                  <c:v>594</c:v>
                </c:pt>
                <c:pt idx="45">
                  <c:v>595</c:v>
                </c:pt>
                <c:pt idx="46">
                  <c:v>596</c:v>
                </c:pt>
                <c:pt idx="47">
                  <c:v>597</c:v>
                </c:pt>
                <c:pt idx="48">
                  <c:v>598</c:v>
                </c:pt>
                <c:pt idx="49">
                  <c:v>599</c:v>
                </c:pt>
                <c:pt idx="50">
                  <c:v>600</c:v>
                </c:pt>
                <c:pt idx="51">
                  <c:v>601</c:v>
                </c:pt>
                <c:pt idx="52">
                  <c:v>602</c:v>
                </c:pt>
                <c:pt idx="53">
                  <c:v>603</c:v>
                </c:pt>
                <c:pt idx="54">
                  <c:v>604</c:v>
                </c:pt>
                <c:pt idx="55">
                  <c:v>605</c:v>
                </c:pt>
                <c:pt idx="56">
                  <c:v>606</c:v>
                </c:pt>
                <c:pt idx="57">
                  <c:v>607</c:v>
                </c:pt>
                <c:pt idx="58">
                  <c:v>608</c:v>
                </c:pt>
                <c:pt idx="59">
                  <c:v>609</c:v>
                </c:pt>
                <c:pt idx="60">
                  <c:v>610</c:v>
                </c:pt>
                <c:pt idx="61">
                  <c:v>611</c:v>
                </c:pt>
                <c:pt idx="62">
                  <c:v>612</c:v>
                </c:pt>
                <c:pt idx="63">
                  <c:v>613</c:v>
                </c:pt>
                <c:pt idx="64">
                  <c:v>614</c:v>
                </c:pt>
                <c:pt idx="65">
                  <c:v>615</c:v>
                </c:pt>
                <c:pt idx="66">
                  <c:v>616</c:v>
                </c:pt>
                <c:pt idx="67">
                  <c:v>617</c:v>
                </c:pt>
                <c:pt idx="68">
                  <c:v>618</c:v>
                </c:pt>
                <c:pt idx="69">
                  <c:v>619</c:v>
                </c:pt>
                <c:pt idx="70">
                  <c:v>620</c:v>
                </c:pt>
                <c:pt idx="71">
                  <c:v>621</c:v>
                </c:pt>
                <c:pt idx="72">
                  <c:v>622</c:v>
                </c:pt>
                <c:pt idx="73">
                  <c:v>623</c:v>
                </c:pt>
                <c:pt idx="74">
                  <c:v>624</c:v>
                </c:pt>
                <c:pt idx="75">
                  <c:v>625</c:v>
                </c:pt>
                <c:pt idx="76">
                  <c:v>626</c:v>
                </c:pt>
                <c:pt idx="77">
                  <c:v>627</c:v>
                </c:pt>
                <c:pt idx="78">
                  <c:v>628</c:v>
                </c:pt>
                <c:pt idx="79">
                  <c:v>629</c:v>
                </c:pt>
                <c:pt idx="80">
                  <c:v>630</c:v>
                </c:pt>
                <c:pt idx="81">
                  <c:v>631</c:v>
                </c:pt>
                <c:pt idx="82">
                  <c:v>632</c:v>
                </c:pt>
                <c:pt idx="83">
                  <c:v>633</c:v>
                </c:pt>
                <c:pt idx="84">
                  <c:v>634</c:v>
                </c:pt>
                <c:pt idx="85">
                  <c:v>635</c:v>
                </c:pt>
                <c:pt idx="86">
                  <c:v>636</c:v>
                </c:pt>
                <c:pt idx="87">
                  <c:v>637</c:v>
                </c:pt>
                <c:pt idx="88">
                  <c:v>638</c:v>
                </c:pt>
                <c:pt idx="89">
                  <c:v>639</c:v>
                </c:pt>
                <c:pt idx="90">
                  <c:v>640</c:v>
                </c:pt>
                <c:pt idx="91">
                  <c:v>641</c:v>
                </c:pt>
                <c:pt idx="92">
                  <c:v>642</c:v>
                </c:pt>
                <c:pt idx="93">
                  <c:v>643</c:v>
                </c:pt>
                <c:pt idx="94">
                  <c:v>644</c:v>
                </c:pt>
                <c:pt idx="95">
                  <c:v>645</c:v>
                </c:pt>
                <c:pt idx="96">
                  <c:v>646</c:v>
                </c:pt>
                <c:pt idx="97">
                  <c:v>647</c:v>
                </c:pt>
                <c:pt idx="98">
                  <c:v>648</c:v>
                </c:pt>
                <c:pt idx="99">
                  <c:v>649</c:v>
                </c:pt>
                <c:pt idx="100">
                  <c:v>650</c:v>
                </c:pt>
                <c:pt idx="101">
                  <c:v>651</c:v>
                </c:pt>
                <c:pt idx="102">
                  <c:v>652</c:v>
                </c:pt>
                <c:pt idx="103">
                  <c:v>653</c:v>
                </c:pt>
                <c:pt idx="104">
                  <c:v>654</c:v>
                </c:pt>
                <c:pt idx="105">
                  <c:v>655</c:v>
                </c:pt>
                <c:pt idx="106">
                  <c:v>656</c:v>
                </c:pt>
                <c:pt idx="107">
                  <c:v>657</c:v>
                </c:pt>
                <c:pt idx="108">
                  <c:v>658</c:v>
                </c:pt>
                <c:pt idx="109">
                  <c:v>659</c:v>
                </c:pt>
                <c:pt idx="110">
                  <c:v>660</c:v>
                </c:pt>
                <c:pt idx="111">
                  <c:v>661</c:v>
                </c:pt>
                <c:pt idx="112">
                  <c:v>662</c:v>
                </c:pt>
                <c:pt idx="113">
                  <c:v>663</c:v>
                </c:pt>
                <c:pt idx="114">
                  <c:v>664</c:v>
                </c:pt>
                <c:pt idx="115">
                  <c:v>665</c:v>
                </c:pt>
                <c:pt idx="116">
                  <c:v>666</c:v>
                </c:pt>
                <c:pt idx="117">
                  <c:v>667</c:v>
                </c:pt>
                <c:pt idx="118">
                  <c:v>668</c:v>
                </c:pt>
                <c:pt idx="119">
                  <c:v>669</c:v>
                </c:pt>
                <c:pt idx="120">
                  <c:v>670</c:v>
                </c:pt>
                <c:pt idx="121">
                  <c:v>671</c:v>
                </c:pt>
                <c:pt idx="122">
                  <c:v>672</c:v>
                </c:pt>
                <c:pt idx="123">
                  <c:v>673</c:v>
                </c:pt>
                <c:pt idx="124">
                  <c:v>674</c:v>
                </c:pt>
                <c:pt idx="125">
                  <c:v>675</c:v>
                </c:pt>
                <c:pt idx="126">
                  <c:v>676</c:v>
                </c:pt>
                <c:pt idx="127">
                  <c:v>677</c:v>
                </c:pt>
                <c:pt idx="128">
                  <c:v>678</c:v>
                </c:pt>
                <c:pt idx="129">
                  <c:v>679</c:v>
                </c:pt>
                <c:pt idx="130">
                  <c:v>680</c:v>
                </c:pt>
                <c:pt idx="131">
                  <c:v>681</c:v>
                </c:pt>
                <c:pt idx="132">
                  <c:v>682</c:v>
                </c:pt>
                <c:pt idx="133">
                  <c:v>683</c:v>
                </c:pt>
                <c:pt idx="134">
                  <c:v>684</c:v>
                </c:pt>
                <c:pt idx="135">
                  <c:v>685</c:v>
                </c:pt>
                <c:pt idx="136">
                  <c:v>686</c:v>
                </c:pt>
                <c:pt idx="137">
                  <c:v>687</c:v>
                </c:pt>
                <c:pt idx="138">
                  <c:v>688</c:v>
                </c:pt>
                <c:pt idx="139">
                  <c:v>689</c:v>
                </c:pt>
                <c:pt idx="140">
                  <c:v>690</c:v>
                </c:pt>
                <c:pt idx="141">
                  <c:v>691</c:v>
                </c:pt>
                <c:pt idx="142">
                  <c:v>692</c:v>
                </c:pt>
                <c:pt idx="143">
                  <c:v>693</c:v>
                </c:pt>
                <c:pt idx="144">
                  <c:v>694</c:v>
                </c:pt>
                <c:pt idx="145">
                  <c:v>695</c:v>
                </c:pt>
              </c:numCache>
            </c:numRef>
          </c:xVal>
          <c:yVal>
            <c:numRef>
              <c:f>'3 Data'!$J$7:$J$152</c:f>
              <c:numCache>
                <c:formatCode>General</c:formatCode>
                <c:ptCount val="146"/>
                <c:pt idx="0">
                  <c:v>31317.520000000004</c:v>
                </c:pt>
                <c:pt idx="1">
                  <c:v>42494.26</c:v>
                </c:pt>
                <c:pt idx="2">
                  <c:v>55344.009999999995</c:v>
                </c:pt>
                <c:pt idx="3">
                  <c:v>67352.090000000011</c:v>
                </c:pt>
                <c:pt idx="4">
                  <c:v>77328.67</c:v>
                </c:pt>
                <c:pt idx="5">
                  <c:v>84701.13</c:v>
                </c:pt>
                <c:pt idx="6">
                  <c:v>90668</c:v>
                </c:pt>
                <c:pt idx="7">
                  <c:v>94643.400000000009</c:v>
                </c:pt>
                <c:pt idx="8">
                  <c:v>97457</c:v>
                </c:pt>
                <c:pt idx="9">
                  <c:v>99005.200000000012</c:v>
                </c:pt>
                <c:pt idx="10">
                  <c:v>99351.5</c:v>
                </c:pt>
                <c:pt idx="11">
                  <c:v>98976.400000000009</c:v>
                </c:pt>
                <c:pt idx="12">
                  <c:v>98620.400000000009</c:v>
                </c:pt>
                <c:pt idx="13">
                  <c:v>97397.31</c:v>
                </c:pt>
                <c:pt idx="14">
                  <c:v>95454.05</c:v>
                </c:pt>
                <c:pt idx="15">
                  <c:v>92603.650000000009</c:v>
                </c:pt>
                <c:pt idx="16">
                  <c:v>90616.44</c:v>
                </c:pt>
                <c:pt idx="17">
                  <c:v>88204.29</c:v>
                </c:pt>
                <c:pt idx="18">
                  <c:v>84973.97</c:v>
                </c:pt>
                <c:pt idx="19">
                  <c:v>82260.12999999999</c:v>
                </c:pt>
                <c:pt idx="20">
                  <c:v>79210.200000000012</c:v>
                </c:pt>
                <c:pt idx="21">
                  <c:v>76003.12000000001</c:v>
                </c:pt>
                <c:pt idx="22">
                  <c:v>72315.239999999991</c:v>
                </c:pt>
                <c:pt idx="23">
                  <c:v>69000.97</c:v>
                </c:pt>
                <c:pt idx="24">
                  <c:v>65517.630000000012</c:v>
                </c:pt>
                <c:pt idx="25">
                  <c:v>62364.890000000014</c:v>
                </c:pt>
                <c:pt idx="26">
                  <c:v>59427.62</c:v>
                </c:pt>
                <c:pt idx="27">
                  <c:v>57233.729999999996</c:v>
                </c:pt>
                <c:pt idx="28">
                  <c:v>55328.24</c:v>
                </c:pt>
                <c:pt idx="29">
                  <c:v>53525.46</c:v>
                </c:pt>
                <c:pt idx="30">
                  <c:v>51623.179999999993</c:v>
                </c:pt>
                <c:pt idx="31">
                  <c:v>50339.700000000004</c:v>
                </c:pt>
                <c:pt idx="32">
                  <c:v>49031.839999999997</c:v>
                </c:pt>
                <c:pt idx="33">
                  <c:v>47490.720000000001</c:v>
                </c:pt>
                <c:pt idx="34">
                  <c:v>45988.979999999996</c:v>
                </c:pt>
                <c:pt idx="35">
                  <c:v>45135.77</c:v>
                </c:pt>
                <c:pt idx="36">
                  <c:v>43852.59</c:v>
                </c:pt>
                <c:pt idx="37">
                  <c:v>42982.34</c:v>
                </c:pt>
                <c:pt idx="38">
                  <c:v>42253.81</c:v>
                </c:pt>
                <c:pt idx="39">
                  <c:v>41535.740000000005</c:v>
                </c:pt>
                <c:pt idx="40">
                  <c:v>41050.379999999997</c:v>
                </c:pt>
                <c:pt idx="41">
                  <c:v>40421.229999999996</c:v>
                </c:pt>
                <c:pt idx="42">
                  <c:v>40500.9</c:v>
                </c:pt>
                <c:pt idx="43">
                  <c:v>39880.39</c:v>
                </c:pt>
                <c:pt idx="44">
                  <c:v>39482.49</c:v>
                </c:pt>
                <c:pt idx="45">
                  <c:v>39045.810000000005</c:v>
                </c:pt>
                <c:pt idx="46">
                  <c:v>38608.880000000005</c:v>
                </c:pt>
                <c:pt idx="47">
                  <c:v>38295.910000000003</c:v>
                </c:pt>
                <c:pt idx="48">
                  <c:v>37955.61</c:v>
                </c:pt>
                <c:pt idx="49">
                  <c:v>37550.61</c:v>
                </c:pt>
                <c:pt idx="50">
                  <c:v>37094.489999999991</c:v>
                </c:pt>
                <c:pt idx="51">
                  <c:v>36525.520000000004</c:v>
                </c:pt>
                <c:pt idx="52">
                  <c:v>36109.760000000009</c:v>
                </c:pt>
                <c:pt idx="53">
                  <c:v>35262.530000000006</c:v>
                </c:pt>
                <c:pt idx="54">
                  <c:v>34767.97</c:v>
                </c:pt>
                <c:pt idx="55">
                  <c:v>34202.61</c:v>
                </c:pt>
                <c:pt idx="56">
                  <c:v>33432.149999999994</c:v>
                </c:pt>
                <c:pt idx="57">
                  <c:v>32841.85</c:v>
                </c:pt>
                <c:pt idx="58">
                  <c:v>32172.02</c:v>
                </c:pt>
                <c:pt idx="59">
                  <c:v>31225.979999999996</c:v>
                </c:pt>
                <c:pt idx="60">
                  <c:v>30482.449999999997</c:v>
                </c:pt>
                <c:pt idx="61">
                  <c:v>29499.770000000004</c:v>
                </c:pt>
                <c:pt idx="62">
                  <c:v>28602.18</c:v>
                </c:pt>
                <c:pt idx="63">
                  <c:v>27672.13</c:v>
                </c:pt>
                <c:pt idx="64">
                  <c:v>26618.199999999997</c:v>
                </c:pt>
                <c:pt idx="65">
                  <c:v>25606.65</c:v>
                </c:pt>
                <c:pt idx="66">
                  <c:v>24591.759999999998</c:v>
                </c:pt>
                <c:pt idx="67">
                  <c:v>23603.14</c:v>
                </c:pt>
                <c:pt idx="68">
                  <c:v>22684.370000000003</c:v>
                </c:pt>
                <c:pt idx="69">
                  <c:v>21490.170000000002</c:v>
                </c:pt>
                <c:pt idx="70">
                  <c:v>20643</c:v>
                </c:pt>
                <c:pt idx="71">
                  <c:v>19551.419999999998</c:v>
                </c:pt>
                <c:pt idx="72">
                  <c:v>18748.590000000004</c:v>
                </c:pt>
                <c:pt idx="73">
                  <c:v>18212.590000000004</c:v>
                </c:pt>
                <c:pt idx="74">
                  <c:v>17456.03</c:v>
                </c:pt>
                <c:pt idx="75">
                  <c:v>16524.38</c:v>
                </c:pt>
                <c:pt idx="76">
                  <c:v>15818.809999999998</c:v>
                </c:pt>
                <c:pt idx="77">
                  <c:v>15248.470000000003</c:v>
                </c:pt>
                <c:pt idx="78">
                  <c:v>14828.229999999998</c:v>
                </c:pt>
                <c:pt idx="79">
                  <c:v>14187.58</c:v>
                </c:pt>
                <c:pt idx="80">
                  <c:v>13555.950000000003</c:v>
                </c:pt>
                <c:pt idx="81">
                  <c:v>12892.689999999999</c:v>
                </c:pt>
                <c:pt idx="82">
                  <c:v>12576.56</c:v>
                </c:pt>
                <c:pt idx="83">
                  <c:v>12009.15</c:v>
                </c:pt>
                <c:pt idx="84">
                  <c:v>11455.970000000001</c:v>
                </c:pt>
                <c:pt idx="85">
                  <c:v>10916.109999999999</c:v>
                </c:pt>
                <c:pt idx="86">
                  <c:v>10375.16</c:v>
                </c:pt>
                <c:pt idx="87">
                  <c:v>10045.169999999998</c:v>
                </c:pt>
                <c:pt idx="88">
                  <c:v>9675.24</c:v>
                </c:pt>
                <c:pt idx="89">
                  <c:v>9121.2000000000007</c:v>
                </c:pt>
                <c:pt idx="90">
                  <c:v>8738.2800000000025</c:v>
                </c:pt>
                <c:pt idx="91">
                  <c:v>8551.61</c:v>
                </c:pt>
                <c:pt idx="92">
                  <c:v>8149.329999999999</c:v>
                </c:pt>
                <c:pt idx="93">
                  <c:v>8006.6899999999987</c:v>
                </c:pt>
                <c:pt idx="94">
                  <c:v>7575.83</c:v>
                </c:pt>
                <c:pt idx="95">
                  <c:v>7224.119999999999</c:v>
                </c:pt>
                <c:pt idx="96">
                  <c:v>7100.0899999999992</c:v>
                </c:pt>
                <c:pt idx="97">
                  <c:v>6727.3600000000006</c:v>
                </c:pt>
                <c:pt idx="98">
                  <c:v>6465.2800000000007</c:v>
                </c:pt>
                <c:pt idx="99">
                  <c:v>6440.9900000000007</c:v>
                </c:pt>
                <c:pt idx="100">
                  <c:v>6142.08</c:v>
                </c:pt>
                <c:pt idx="101">
                  <c:v>5950.41</c:v>
                </c:pt>
                <c:pt idx="102">
                  <c:v>5751.7900000000009</c:v>
                </c:pt>
                <c:pt idx="103">
                  <c:v>5609.9499999999989</c:v>
                </c:pt>
                <c:pt idx="104">
                  <c:v>5425.0400000000009</c:v>
                </c:pt>
                <c:pt idx="105">
                  <c:v>5382.5199999999986</c:v>
                </c:pt>
                <c:pt idx="106">
                  <c:v>5177.5200000000004</c:v>
                </c:pt>
                <c:pt idx="107">
                  <c:v>4950.7500000000009</c:v>
                </c:pt>
                <c:pt idx="108">
                  <c:v>4747.6499999999996</c:v>
                </c:pt>
                <c:pt idx="109">
                  <c:v>4608.0600000000013</c:v>
                </c:pt>
                <c:pt idx="110">
                  <c:v>4332.8</c:v>
                </c:pt>
                <c:pt idx="111">
                  <c:v>4173.2100000000009</c:v>
                </c:pt>
                <c:pt idx="112">
                  <c:v>4041.6199999999994</c:v>
                </c:pt>
                <c:pt idx="113">
                  <c:v>3873.08</c:v>
                </c:pt>
                <c:pt idx="114">
                  <c:v>3907.0099999999993</c:v>
                </c:pt>
                <c:pt idx="115">
                  <c:v>3575.6200000000003</c:v>
                </c:pt>
                <c:pt idx="116">
                  <c:v>3482.6499999999996</c:v>
                </c:pt>
                <c:pt idx="117">
                  <c:v>3333.13</c:v>
                </c:pt>
                <c:pt idx="118">
                  <c:v>3275.1399999999994</c:v>
                </c:pt>
                <c:pt idx="119">
                  <c:v>3103.2899999999995</c:v>
                </c:pt>
                <c:pt idx="120">
                  <c:v>2943.2999999999997</c:v>
                </c:pt>
                <c:pt idx="121">
                  <c:v>2884.34</c:v>
                </c:pt>
                <c:pt idx="122">
                  <c:v>2832.45</c:v>
                </c:pt>
                <c:pt idx="123">
                  <c:v>2643.35</c:v>
                </c:pt>
                <c:pt idx="124">
                  <c:v>2551.4499999999998</c:v>
                </c:pt>
                <c:pt idx="125">
                  <c:v>2475.8999999999996</c:v>
                </c:pt>
                <c:pt idx="126">
                  <c:v>2349.5400000000004</c:v>
                </c:pt>
                <c:pt idx="127">
                  <c:v>2239.7600000000002</c:v>
                </c:pt>
                <c:pt idx="128">
                  <c:v>2191.3200000000006</c:v>
                </c:pt>
                <c:pt idx="129">
                  <c:v>2164.4499999999998</c:v>
                </c:pt>
                <c:pt idx="130">
                  <c:v>2022.1800000000003</c:v>
                </c:pt>
                <c:pt idx="131">
                  <c:v>1954.04</c:v>
                </c:pt>
                <c:pt idx="132">
                  <c:v>1832.33</c:v>
                </c:pt>
                <c:pt idx="133">
                  <c:v>1769.9599999999996</c:v>
                </c:pt>
                <c:pt idx="134">
                  <c:v>1747.92</c:v>
                </c:pt>
                <c:pt idx="135">
                  <c:v>1592.6799999999998</c:v>
                </c:pt>
                <c:pt idx="136">
                  <c:v>1661.9700000000003</c:v>
                </c:pt>
                <c:pt idx="137">
                  <c:v>1535.7700000000004</c:v>
                </c:pt>
                <c:pt idx="138">
                  <c:v>1451.1599999999996</c:v>
                </c:pt>
                <c:pt idx="139">
                  <c:v>1458.15</c:v>
                </c:pt>
                <c:pt idx="140">
                  <c:v>1273.1600000000001</c:v>
                </c:pt>
                <c:pt idx="141">
                  <c:v>1255.1100000000001</c:v>
                </c:pt>
                <c:pt idx="142">
                  <c:v>1215.33</c:v>
                </c:pt>
                <c:pt idx="143">
                  <c:v>1162.4580000000001</c:v>
                </c:pt>
                <c:pt idx="144">
                  <c:v>1076.1300000000001</c:v>
                </c:pt>
                <c:pt idx="145">
                  <c:v>1075.1300000000001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42C-4CA9-BDAF-4F6FD78FE695}"/>
            </c:ext>
          </c:extLst>
        </c:ser>
        <c:ser>
          <c:idx val="2"/>
          <c:order val="1"/>
          <c:tx>
            <c:strRef>
              <c:f>'3 Data'!$P$5</c:f>
              <c:strCache>
                <c:ptCount val="1"/>
                <c:pt idx="0">
                  <c:v>Exc mCherry (590) </c:v>
                </c:pt>
              </c:strCache>
            </c:strRef>
          </c:tx>
          <c:spPr>
            <a:ln w="25400">
              <a:solidFill>
                <a:srgbClr val="4600A5"/>
              </a:solidFill>
              <a:prstDash val="solid"/>
            </a:ln>
          </c:spPr>
          <c:marker>
            <c:symbol val="none"/>
          </c:marker>
          <c:xVal>
            <c:numRef>
              <c:f>'3 Data'!$K$7:$K$102</c:f>
              <c:numCache>
                <c:formatCode>General</c:formatCode>
                <c:ptCount val="96"/>
                <c:pt idx="0">
                  <c:v>605</c:v>
                </c:pt>
                <c:pt idx="1">
                  <c:v>606</c:v>
                </c:pt>
                <c:pt idx="2">
                  <c:v>607</c:v>
                </c:pt>
                <c:pt idx="3">
                  <c:v>608</c:v>
                </c:pt>
                <c:pt idx="4">
                  <c:v>609</c:v>
                </c:pt>
                <c:pt idx="5">
                  <c:v>610</c:v>
                </c:pt>
                <c:pt idx="6">
                  <c:v>611</c:v>
                </c:pt>
                <c:pt idx="7">
                  <c:v>612</c:v>
                </c:pt>
                <c:pt idx="8">
                  <c:v>613</c:v>
                </c:pt>
                <c:pt idx="9">
                  <c:v>614</c:v>
                </c:pt>
                <c:pt idx="10">
                  <c:v>615</c:v>
                </c:pt>
                <c:pt idx="11">
                  <c:v>616</c:v>
                </c:pt>
                <c:pt idx="12">
                  <c:v>617</c:v>
                </c:pt>
                <c:pt idx="13">
                  <c:v>618</c:v>
                </c:pt>
                <c:pt idx="14">
                  <c:v>619</c:v>
                </c:pt>
                <c:pt idx="15">
                  <c:v>620</c:v>
                </c:pt>
                <c:pt idx="16">
                  <c:v>621</c:v>
                </c:pt>
                <c:pt idx="17">
                  <c:v>622</c:v>
                </c:pt>
                <c:pt idx="18">
                  <c:v>623</c:v>
                </c:pt>
                <c:pt idx="19">
                  <c:v>624</c:v>
                </c:pt>
                <c:pt idx="20">
                  <c:v>625</c:v>
                </c:pt>
                <c:pt idx="21">
                  <c:v>626</c:v>
                </c:pt>
                <c:pt idx="22">
                  <c:v>627</c:v>
                </c:pt>
                <c:pt idx="23">
                  <c:v>628</c:v>
                </c:pt>
                <c:pt idx="24">
                  <c:v>629</c:v>
                </c:pt>
                <c:pt idx="25">
                  <c:v>630</c:v>
                </c:pt>
                <c:pt idx="26">
                  <c:v>631</c:v>
                </c:pt>
                <c:pt idx="27">
                  <c:v>632</c:v>
                </c:pt>
                <c:pt idx="28">
                  <c:v>633</c:v>
                </c:pt>
                <c:pt idx="29">
                  <c:v>634</c:v>
                </c:pt>
                <c:pt idx="30">
                  <c:v>635</c:v>
                </c:pt>
                <c:pt idx="31">
                  <c:v>636</c:v>
                </c:pt>
                <c:pt idx="32">
                  <c:v>637</c:v>
                </c:pt>
                <c:pt idx="33">
                  <c:v>638</c:v>
                </c:pt>
                <c:pt idx="34">
                  <c:v>639</c:v>
                </c:pt>
                <c:pt idx="35">
                  <c:v>640</c:v>
                </c:pt>
                <c:pt idx="36">
                  <c:v>641</c:v>
                </c:pt>
                <c:pt idx="37">
                  <c:v>642</c:v>
                </c:pt>
                <c:pt idx="38">
                  <c:v>643</c:v>
                </c:pt>
                <c:pt idx="39">
                  <c:v>644</c:v>
                </c:pt>
                <c:pt idx="40">
                  <c:v>645</c:v>
                </c:pt>
                <c:pt idx="41">
                  <c:v>646</c:v>
                </c:pt>
                <c:pt idx="42">
                  <c:v>647</c:v>
                </c:pt>
                <c:pt idx="43">
                  <c:v>648</c:v>
                </c:pt>
                <c:pt idx="44">
                  <c:v>649</c:v>
                </c:pt>
                <c:pt idx="45">
                  <c:v>650</c:v>
                </c:pt>
                <c:pt idx="46">
                  <c:v>651</c:v>
                </c:pt>
                <c:pt idx="47">
                  <c:v>652</c:v>
                </c:pt>
                <c:pt idx="48">
                  <c:v>653</c:v>
                </c:pt>
                <c:pt idx="49">
                  <c:v>654</c:v>
                </c:pt>
                <c:pt idx="50">
                  <c:v>655</c:v>
                </c:pt>
                <c:pt idx="51">
                  <c:v>656</c:v>
                </c:pt>
                <c:pt idx="52">
                  <c:v>657</c:v>
                </c:pt>
                <c:pt idx="53">
                  <c:v>658</c:v>
                </c:pt>
                <c:pt idx="54">
                  <c:v>659</c:v>
                </c:pt>
                <c:pt idx="55">
                  <c:v>660</c:v>
                </c:pt>
                <c:pt idx="56">
                  <c:v>661</c:v>
                </c:pt>
                <c:pt idx="57">
                  <c:v>662</c:v>
                </c:pt>
                <c:pt idx="58">
                  <c:v>663</c:v>
                </c:pt>
                <c:pt idx="59">
                  <c:v>664</c:v>
                </c:pt>
                <c:pt idx="60">
                  <c:v>665</c:v>
                </c:pt>
                <c:pt idx="61">
                  <c:v>666</c:v>
                </c:pt>
                <c:pt idx="62">
                  <c:v>667</c:v>
                </c:pt>
                <c:pt idx="63">
                  <c:v>668</c:v>
                </c:pt>
                <c:pt idx="64">
                  <c:v>669</c:v>
                </c:pt>
                <c:pt idx="65">
                  <c:v>670</c:v>
                </c:pt>
                <c:pt idx="66">
                  <c:v>671</c:v>
                </c:pt>
                <c:pt idx="67">
                  <c:v>672</c:v>
                </c:pt>
                <c:pt idx="68">
                  <c:v>673</c:v>
                </c:pt>
                <c:pt idx="69">
                  <c:v>674</c:v>
                </c:pt>
                <c:pt idx="70">
                  <c:v>675</c:v>
                </c:pt>
                <c:pt idx="71">
                  <c:v>676</c:v>
                </c:pt>
                <c:pt idx="72">
                  <c:v>677</c:v>
                </c:pt>
                <c:pt idx="73">
                  <c:v>678</c:v>
                </c:pt>
                <c:pt idx="74">
                  <c:v>679</c:v>
                </c:pt>
                <c:pt idx="75">
                  <c:v>680</c:v>
                </c:pt>
                <c:pt idx="76">
                  <c:v>681</c:v>
                </c:pt>
                <c:pt idx="77">
                  <c:v>682</c:v>
                </c:pt>
                <c:pt idx="78">
                  <c:v>683</c:v>
                </c:pt>
                <c:pt idx="79">
                  <c:v>684</c:v>
                </c:pt>
                <c:pt idx="80">
                  <c:v>685</c:v>
                </c:pt>
                <c:pt idx="81">
                  <c:v>686</c:v>
                </c:pt>
                <c:pt idx="82">
                  <c:v>687</c:v>
                </c:pt>
                <c:pt idx="83">
                  <c:v>688</c:v>
                </c:pt>
                <c:pt idx="84">
                  <c:v>689</c:v>
                </c:pt>
                <c:pt idx="85">
                  <c:v>690</c:v>
                </c:pt>
                <c:pt idx="86">
                  <c:v>691</c:v>
                </c:pt>
                <c:pt idx="87">
                  <c:v>692</c:v>
                </c:pt>
                <c:pt idx="88">
                  <c:v>693</c:v>
                </c:pt>
                <c:pt idx="89">
                  <c:v>694</c:v>
                </c:pt>
                <c:pt idx="90">
                  <c:v>695</c:v>
                </c:pt>
                <c:pt idx="91">
                  <c:v>696</c:v>
                </c:pt>
                <c:pt idx="92">
                  <c:v>697</c:v>
                </c:pt>
                <c:pt idx="93">
                  <c:v>698</c:v>
                </c:pt>
                <c:pt idx="94">
                  <c:v>699</c:v>
                </c:pt>
                <c:pt idx="95">
                  <c:v>700</c:v>
                </c:pt>
              </c:numCache>
            </c:numRef>
          </c:xVal>
          <c:yVal>
            <c:numRef>
              <c:f>'3 Data'!$L$7:$L$102</c:f>
              <c:numCache>
                <c:formatCode>General</c:formatCode>
                <c:ptCount val="96"/>
                <c:pt idx="0">
                  <c:v>524.06000000000017</c:v>
                </c:pt>
                <c:pt idx="1">
                  <c:v>534.84000000000015</c:v>
                </c:pt>
                <c:pt idx="2">
                  <c:v>498.28999999999996</c:v>
                </c:pt>
                <c:pt idx="3">
                  <c:v>570.34000000000015</c:v>
                </c:pt>
                <c:pt idx="4">
                  <c:v>470.74000000000024</c:v>
                </c:pt>
                <c:pt idx="5">
                  <c:v>510.7700000000001</c:v>
                </c:pt>
                <c:pt idx="6">
                  <c:v>485.97999999999979</c:v>
                </c:pt>
                <c:pt idx="7">
                  <c:v>470.22</c:v>
                </c:pt>
                <c:pt idx="8">
                  <c:v>493.9799999999999</c:v>
                </c:pt>
                <c:pt idx="9">
                  <c:v>490.97</c:v>
                </c:pt>
                <c:pt idx="10">
                  <c:v>536.25</c:v>
                </c:pt>
                <c:pt idx="11">
                  <c:v>518.4799999999999</c:v>
                </c:pt>
                <c:pt idx="12">
                  <c:v>452.17999999999995</c:v>
                </c:pt>
                <c:pt idx="13">
                  <c:v>504.45999999999992</c:v>
                </c:pt>
                <c:pt idx="14">
                  <c:v>440.65</c:v>
                </c:pt>
                <c:pt idx="15">
                  <c:v>507.96000000000004</c:v>
                </c:pt>
                <c:pt idx="16">
                  <c:v>403.36</c:v>
                </c:pt>
                <c:pt idx="17">
                  <c:v>416.87000000000023</c:v>
                </c:pt>
                <c:pt idx="18">
                  <c:v>497.43000000000006</c:v>
                </c:pt>
                <c:pt idx="19">
                  <c:v>469.65</c:v>
                </c:pt>
                <c:pt idx="20">
                  <c:v>381.82999999999993</c:v>
                </c:pt>
                <c:pt idx="21">
                  <c:v>387.33000000000004</c:v>
                </c:pt>
                <c:pt idx="22">
                  <c:v>451.13</c:v>
                </c:pt>
                <c:pt idx="23">
                  <c:v>333.28000000000009</c:v>
                </c:pt>
                <c:pt idx="24">
                  <c:v>373.80999999999995</c:v>
                </c:pt>
                <c:pt idx="25">
                  <c:v>385.30999999999995</c:v>
                </c:pt>
                <c:pt idx="26">
                  <c:v>368.53999999999996</c:v>
                </c:pt>
                <c:pt idx="27">
                  <c:v>334.2700000000001</c:v>
                </c:pt>
                <c:pt idx="28">
                  <c:v>384.29999999999984</c:v>
                </c:pt>
                <c:pt idx="29">
                  <c:v>334.26</c:v>
                </c:pt>
                <c:pt idx="30">
                  <c:v>322.5</c:v>
                </c:pt>
                <c:pt idx="31">
                  <c:v>330.25000000000011</c:v>
                </c:pt>
                <c:pt idx="32">
                  <c:v>367.52999999999986</c:v>
                </c:pt>
                <c:pt idx="33">
                  <c:v>364.01999999999987</c:v>
                </c:pt>
                <c:pt idx="34">
                  <c:v>321.49</c:v>
                </c:pt>
                <c:pt idx="35">
                  <c:v>244.67999999999984</c:v>
                </c:pt>
                <c:pt idx="36">
                  <c:v>272.19999999999982</c:v>
                </c:pt>
                <c:pt idx="37">
                  <c:v>325.73</c:v>
                </c:pt>
                <c:pt idx="38">
                  <c:v>302.72000000000003</c:v>
                </c:pt>
                <c:pt idx="39">
                  <c:v>356</c:v>
                </c:pt>
                <c:pt idx="40">
                  <c:v>240.41999999999985</c:v>
                </c:pt>
                <c:pt idx="41">
                  <c:v>258.43000000000006</c:v>
                </c:pt>
                <c:pt idx="42">
                  <c:v>261.68000000000006</c:v>
                </c:pt>
                <c:pt idx="43">
                  <c:v>293.70000000000005</c:v>
                </c:pt>
                <c:pt idx="44">
                  <c:v>246.17000000000007</c:v>
                </c:pt>
                <c:pt idx="45">
                  <c:v>260.93000000000006</c:v>
                </c:pt>
                <c:pt idx="46">
                  <c:v>204.13000000000011</c:v>
                </c:pt>
                <c:pt idx="47">
                  <c:v>236.16000000000008</c:v>
                </c:pt>
                <c:pt idx="48">
                  <c:v>231.90000000000009</c:v>
                </c:pt>
                <c:pt idx="49">
                  <c:v>268.93000000000006</c:v>
                </c:pt>
                <c:pt idx="50">
                  <c:v>200.63000000000011</c:v>
                </c:pt>
                <c:pt idx="51">
                  <c:v>240.90000000000009</c:v>
                </c:pt>
                <c:pt idx="52">
                  <c:v>207.38000000000011</c:v>
                </c:pt>
                <c:pt idx="53">
                  <c:v>210.88000000000011</c:v>
                </c:pt>
                <c:pt idx="54">
                  <c:v>199.87000000000012</c:v>
                </c:pt>
                <c:pt idx="55">
                  <c:v>207.62000000000012</c:v>
                </c:pt>
                <c:pt idx="56">
                  <c:v>184.11000000000013</c:v>
                </c:pt>
                <c:pt idx="57">
                  <c:v>164.84999999999991</c:v>
                </c:pt>
                <c:pt idx="58">
                  <c:v>189.86099999999982</c:v>
                </c:pt>
                <c:pt idx="59">
                  <c:v>191.85399999999987</c:v>
                </c:pt>
                <c:pt idx="60">
                  <c:v>177.85099999999994</c:v>
                </c:pt>
                <c:pt idx="61">
                  <c:v>176.84999999999991</c:v>
                </c:pt>
                <c:pt idx="62">
                  <c:v>205.86399999999986</c:v>
                </c:pt>
                <c:pt idx="63">
                  <c:v>181.10099999999983</c:v>
                </c:pt>
                <c:pt idx="64">
                  <c:v>193.35599999999982</c:v>
                </c:pt>
                <c:pt idx="65">
                  <c:v>172.83899999999994</c:v>
                </c:pt>
                <c:pt idx="66">
                  <c:v>141.57299999999998</c:v>
                </c:pt>
                <c:pt idx="67">
                  <c:v>180.09399999999994</c:v>
                </c:pt>
                <c:pt idx="68">
                  <c:v>164.33199999999994</c:v>
                </c:pt>
                <c:pt idx="69">
                  <c:v>129.56499999999994</c:v>
                </c:pt>
                <c:pt idx="70">
                  <c:v>159.07799999999992</c:v>
                </c:pt>
                <c:pt idx="71">
                  <c:v>106.553</c:v>
                </c:pt>
                <c:pt idx="72">
                  <c:v>111.55399999999997</c:v>
                </c:pt>
                <c:pt idx="73">
                  <c:v>121.80799999999999</c:v>
                </c:pt>
                <c:pt idx="74">
                  <c:v>127.81000000000006</c:v>
                </c:pt>
                <c:pt idx="75">
                  <c:v>112.30200000000002</c:v>
                </c:pt>
                <c:pt idx="76">
                  <c:v>90.291999999999916</c:v>
                </c:pt>
                <c:pt idx="77">
                  <c:v>105.79999999999995</c:v>
                </c:pt>
                <c:pt idx="78">
                  <c:v>54.024999999999977</c:v>
                </c:pt>
                <c:pt idx="79">
                  <c:v>114.30200000000002</c:v>
                </c:pt>
                <c:pt idx="80">
                  <c:v>102.54600000000005</c:v>
                </c:pt>
                <c:pt idx="81">
                  <c:v>92.54200000000003</c:v>
                </c:pt>
                <c:pt idx="82">
                  <c:v>132.05799999999999</c:v>
                </c:pt>
                <c:pt idx="83">
                  <c:v>125.55500000000006</c:v>
                </c:pt>
                <c:pt idx="84">
                  <c:v>137.30999999999995</c:v>
                </c:pt>
                <c:pt idx="85">
                  <c:v>123.553</c:v>
                </c:pt>
                <c:pt idx="86">
                  <c:v>87.537000000000035</c:v>
                </c:pt>
                <c:pt idx="87">
                  <c:v>93.541000000000054</c:v>
                </c:pt>
                <c:pt idx="88">
                  <c:v>82.284999999999968</c:v>
                </c:pt>
                <c:pt idx="89">
                  <c:v>125.55100000000004</c:v>
                </c:pt>
                <c:pt idx="90">
                  <c:v>86.787000000000035</c:v>
                </c:pt>
                <c:pt idx="91">
                  <c:v>95.788999999999987</c:v>
                </c:pt>
                <c:pt idx="92">
                  <c:v>73.779999999999973</c:v>
                </c:pt>
                <c:pt idx="93">
                  <c:v>72.778999999999996</c:v>
                </c:pt>
                <c:pt idx="94">
                  <c:v>94.786000000000058</c:v>
                </c:pt>
                <c:pt idx="95">
                  <c:v>86.033999999999992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42C-4CA9-BDAF-4F6FD78FE6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6136704"/>
        <c:axId val="66142592"/>
      </c:scatterChart>
      <c:valAx>
        <c:axId val="66136704"/>
        <c:scaling>
          <c:orientation val="minMax"/>
          <c:max val="700"/>
          <c:min val="550"/>
        </c:scaling>
        <c:delete val="0"/>
        <c:axPos val="b"/>
        <c:numFmt formatCode="General" sourceLinked="1"/>
        <c:majorTickMark val="cross"/>
        <c:minorTickMark val="out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nl-NL"/>
          </a:p>
        </c:txPr>
        <c:crossAx val="66142592"/>
        <c:crosses val="autoZero"/>
        <c:crossBetween val="midCat"/>
        <c:majorUnit val="50"/>
        <c:minorUnit val="1"/>
      </c:valAx>
      <c:valAx>
        <c:axId val="66142592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nl-NL"/>
          </a:p>
        </c:txPr>
        <c:crossAx val="6613670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213082818708913"/>
          <c:y val="1.9900516467699601E-2"/>
          <c:w val="0.63213982406659897"/>
          <c:h val="0.13432816865633701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735" b="1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nl-N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25" b="1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nl-NL"/>
    </a:p>
  </c:txPr>
  <c:printSettings>
    <c:headerFooter/>
    <c:pageMargins b="1" l="0.75" r="0.75" t="1" header="0.5" footer="0.5"/>
    <c:pageSetup paperSize="0" orientation="landscape" horizontalDpi="-4" verticalDpi="-4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10300429184549"/>
          <c:y val="9.40594627815248E-2"/>
          <c:w val="0.73390557939914203"/>
          <c:h val="0.75742620029333096"/>
        </c:manualLayout>
      </c:layout>
      <c:scatterChart>
        <c:scatterStyle val="lineMarker"/>
        <c:varyColors val="0"/>
        <c:ser>
          <c:idx val="0"/>
          <c:order val="0"/>
          <c:tx>
            <c:strRef>
              <c:f>'3 Data'!$N$5</c:f>
              <c:strCache>
                <c:ptCount val="1"/>
                <c:pt idx="0">
                  <c:v>Exc mKO (538)</c:v>
                </c:pt>
              </c:strCache>
            </c:strRef>
          </c:tx>
          <c:spPr>
            <a:ln w="25400">
              <a:solidFill>
                <a:schemeClr val="accent6"/>
              </a:solidFill>
              <a:prstDash val="solid"/>
            </a:ln>
          </c:spPr>
          <c:marker>
            <c:symbol val="none"/>
          </c:marker>
          <c:xVal>
            <c:numRef>
              <c:f>'3 Data'!$E$7:$E$152</c:f>
              <c:numCache>
                <c:formatCode>General</c:formatCode>
                <c:ptCount val="146"/>
                <c:pt idx="0">
                  <c:v>550</c:v>
                </c:pt>
                <c:pt idx="1">
                  <c:v>551</c:v>
                </c:pt>
                <c:pt idx="2">
                  <c:v>552</c:v>
                </c:pt>
                <c:pt idx="3">
                  <c:v>553</c:v>
                </c:pt>
                <c:pt idx="4">
                  <c:v>554</c:v>
                </c:pt>
                <c:pt idx="5">
                  <c:v>555</c:v>
                </c:pt>
                <c:pt idx="6">
                  <c:v>556</c:v>
                </c:pt>
                <c:pt idx="7">
                  <c:v>557</c:v>
                </c:pt>
                <c:pt idx="8">
                  <c:v>558</c:v>
                </c:pt>
                <c:pt idx="9">
                  <c:v>559</c:v>
                </c:pt>
                <c:pt idx="10">
                  <c:v>560</c:v>
                </c:pt>
                <c:pt idx="11">
                  <c:v>561</c:v>
                </c:pt>
                <c:pt idx="12">
                  <c:v>562</c:v>
                </c:pt>
                <c:pt idx="13">
                  <c:v>563</c:v>
                </c:pt>
                <c:pt idx="14">
                  <c:v>564</c:v>
                </c:pt>
                <c:pt idx="15">
                  <c:v>565</c:v>
                </c:pt>
                <c:pt idx="16">
                  <c:v>566</c:v>
                </c:pt>
                <c:pt idx="17">
                  <c:v>567</c:v>
                </c:pt>
                <c:pt idx="18">
                  <c:v>568</c:v>
                </c:pt>
                <c:pt idx="19">
                  <c:v>569</c:v>
                </c:pt>
                <c:pt idx="20">
                  <c:v>570</c:v>
                </c:pt>
                <c:pt idx="21">
                  <c:v>571</c:v>
                </c:pt>
                <c:pt idx="22">
                  <c:v>572</c:v>
                </c:pt>
                <c:pt idx="23">
                  <c:v>573</c:v>
                </c:pt>
                <c:pt idx="24">
                  <c:v>574</c:v>
                </c:pt>
                <c:pt idx="25">
                  <c:v>575</c:v>
                </c:pt>
                <c:pt idx="26">
                  <c:v>576</c:v>
                </c:pt>
                <c:pt idx="27">
                  <c:v>577</c:v>
                </c:pt>
                <c:pt idx="28">
                  <c:v>578</c:v>
                </c:pt>
                <c:pt idx="29">
                  <c:v>579</c:v>
                </c:pt>
                <c:pt idx="30">
                  <c:v>580</c:v>
                </c:pt>
                <c:pt idx="31">
                  <c:v>581</c:v>
                </c:pt>
                <c:pt idx="32">
                  <c:v>582</c:v>
                </c:pt>
                <c:pt idx="33">
                  <c:v>583</c:v>
                </c:pt>
                <c:pt idx="34">
                  <c:v>584</c:v>
                </c:pt>
                <c:pt idx="35">
                  <c:v>585</c:v>
                </c:pt>
                <c:pt idx="36">
                  <c:v>586</c:v>
                </c:pt>
                <c:pt idx="37">
                  <c:v>587</c:v>
                </c:pt>
                <c:pt idx="38">
                  <c:v>588</c:v>
                </c:pt>
                <c:pt idx="39">
                  <c:v>589</c:v>
                </c:pt>
                <c:pt idx="40">
                  <c:v>590</c:v>
                </c:pt>
                <c:pt idx="41">
                  <c:v>591</c:v>
                </c:pt>
                <c:pt idx="42">
                  <c:v>592</c:v>
                </c:pt>
                <c:pt idx="43">
                  <c:v>593</c:v>
                </c:pt>
                <c:pt idx="44">
                  <c:v>594</c:v>
                </c:pt>
                <c:pt idx="45">
                  <c:v>595</c:v>
                </c:pt>
                <c:pt idx="46">
                  <c:v>596</c:v>
                </c:pt>
                <c:pt idx="47">
                  <c:v>597</c:v>
                </c:pt>
                <c:pt idx="48">
                  <c:v>598</c:v>
                </c:pt>
                <c:pt idx="49">
                  <c:v>599</c:v>
                </c:pt>
                <c:pt idx="50">
                  <c:v>600</c:v>
                </c:pt>
                <c:pt idx="51">
                  <c:v>601</c:v>
                </c:pt>
                <c:pt idx="52">
                  <c:v>602</c:v>
                </c:pt>
                <c:pt idx="53">
                  <c:v>603</c:v>
                </c:pt>
                <c:pt idx="54">
                  <c:v>604</c:v>
                </c:pt>
                <c:pt idx="55">
                  <c:v>605</c:v>
                </c:pt>
                <c:pt idx="56">
                  <c:v>606</c:v>
                </c:pt>
                <c:pt idx="57">
                  <c:v>607</c:v>
                </c:pt>
                <c:pt idx="58">
                  <c:v>608</c:v>
                </c:pt>
                <c:pt idx="59">
                  <c:v>609</c:v>
                </c:pt>
                <c:pt idx="60">
                  <c:v>610</c:v>
                </c:pt>
                <c:pt idx="61">
                  <c:v>611</c:v>
                </c:pt>
                <c:pt idx="62">
                  <c:v>612</c:v>
                </c:pt>
                <c:pt idx="63">
                  <c:v>613</c:v>
                </c:pt>
                <c:pt idx="64">
                  <c:v>614</c:v>
                </c:pt>
                <c:pt idx="65">
                  <c:v>615</c:v>
                </c:pt>
                <c:pt idx="66">
                  <c:v>616</c:v>
                </c:pt>
                <c:pt idx="67">
                  <c:v>617</c:v>
                </c:pt>
                <c:pt idx="68">
                  <c:v>618</c:v>
                </c:pt>
                <c:pt idx="69">
                  <c:v>619</c:v>
                </c:pt>
                <c:pt idx="70">
                  <c:v>620</c:v>
                </c:pt>
                <c:pt idx="71">
                  <c:v>621</c:v>
                </c:pt>
                <c:pt idx="72">
                  <c:v>622</c:v>
                </c:pt>
                <c:pt idx="73">
                  <c:v>623</c:v>
                </c:pt>
                <c:pt idx="74">
                  <c:v>624</c:v>
                </c:pt>
                <c:pt idx="75">
                  <c:v>625</c:v>
                </c:pt>
                <c:pt idx="76">
                  <c:v>626</c:v>
                </c:pt>
                <c:pt idx="77">
                  <c:v>627</c:v>
                </c:pt>
                <c:pt idx="78">
                  <c:v>628</c:v>
                </c:pt>
                <c:pt idx="79">
                  <c:v>629</c:v>
                </c:pt>
                <c:pt idx="80">
                  <c:v>630</c:v>
                </c:pt>
                <c:pt idx="81">
                  <c:v>631</c:v>
                </c:pt>
                <c:pt idx="82">
                  <c:v>632</c:v>
                </c:pt>
                <c:pt idx="83">
                  <c:v>633</c:v>
                </c:pt>
                <c:pt idx="84">
                  <c:v>634</c:v>
                </c:pt>
                <c:pt idx="85">
                  <c:v>635</c:v>
                </c:pt>
                <c:pt idx="86">
                  <c:v>636</c:v>
                </c:pt>
                <c:pt idx="87">
                  <c:v>637</c:v>
                </c:pt>
                <c:pt idx="88">
                  <c:v>638</c:v>
                </c:pt>
                <c:pt idx="89">
                  <c:v>639</c:v>
                </c:pt>
                <c:pt idx="90">
                  <c:v>640</c:v>
                </c:pt>
                <c:pt idx="91">
                  <c:v>641</c:v>
                </c:pt>
                <c:pt idx="92">
                  <c:v>642</c:v>
                </c:pt>
                <c:pt idx="93">
                  <c:v>643</c:v>
                </c:pt>
                <c:pt idx="94">
                  <c:v>644</c:v>
                </c:pt>
                <c:pt idx="95">
                  <c:v>645</c:v>
                </c:pt>
                <c:pt idx="96">
                  <c:v>646</c:v>
                </c:pt>
                <c:pt idx="97">
                  <c:v>647</c:v>
                </c:pt>
                <c:pt idx="98">
                  <c:v>648</c:v>
                </c:pt>
                <c:pt idx="99">
                  <c:v>649</c:v>
                </c:pt>
                <c:pt idx="100">
                  <c:v>650</c:v>
                </c:pt>
                <c:pt idx="101">
                  <c:v>651</c:v>
                </c:pt>
                <c:pt idx="102">
                  <c:v>652</c:v>
                </c:pt>
                <c:pt idx="103">
                  <c:v>653</c:v>
                </c:pt>
                <c:pt idx="104">
                  <c:v>654</c:v>
                </c:pt>
                <c:pt idx="105">
                  <c:v>655</c:v>
                </c:pt>
                <c:pt idx="106">
                  <c:v>656</c:v>
                </c:pt>
                <c:pt idx="107">
                  <c:v>657</c:v>
                </c:pt>
                <c:pt idx="108">
                  <c:v>658</c:v>
                </c:pt>
                <c:pt idx="109">
                  <c:v>659</c:v>
                </c:pt>
                <c:pt idx="110">
                  <c:v>660</c:v>
                </c:pt>
                <c:pt idx="111">
                  <c:v>661</c:v>
                </c:pt>
                <c:pt idx="112">
                  <c:v>662</c:v>
                </c:pt>
                <c:pt idx="113">
                  <c:v>663</c:v>
                </c:pt>
                <c:pt idx="114">
                  <c:v>664</c:v>
                </c:pt>
                <c:pt idx="115">
                  <c:v>665</c:v>
                </c:pt>
                <c:pt idx="116">
                  <c:v>666</c:v>
                </c:pt>
                <c:pt idx="117">
                  <c:v>667</c:v>
                </c:pt>
                <c:pt idx="118">
                  <c:v>668</c:v>
                </c:pt>
                <c:pt idx="119">
                  <c:v>669</c:v>
                </c:pt>
                <c:pt idx="120">
                  <c:v>670</c:v>
                </c:pt>
                <c:pt idx="121">
                  <c:v>671</c:v>
                </c:pt>
                <c:pt idx="122">
                  <c:v>672</c:v>
                </c:pt>
                <c:pt idx="123">
                  <c:v>673</c:v>
                </c:pt>
                <c:pt idx="124">
                  <c:v>674</c:v>
                </c:pt>
                <c:pt idx="125">
                  <c:v>675</c:v>
                </c:pt>
                <c:pt idx="126">
                  <c:v>676</c:v>
                </c:pt>
                <c:pt idx="127">
                  <c:v>677</c:v>
                </c:pt>
                <c:pt idx="128">
                  <c:v>678</c:v>
                </c:pt>
                <c:pt idx="129">
                  <c:v>679</c:v>
                </c:pt>
                <c:pt idx="130">
                  <c:v>680</c:v>
                </c:pt>
                <c:pt idx="131">
                  <c:v>681</c:v>
                </c:pt>
                <c:pt idx="132">
                  <c:v>682</c:v>
                </c:pt>
                <c:pt idx="133">
                  <c:v>683</c:v>
                </c:pt>
                <c:pt idx="134">
                  <c:v>684</c:v>
                </c:pt>
                <c:pt idx="135">
                  <c:v>685</c:v>
                </c:pt>
                <c:pt idx="136">
                  <c:v>686</c:v>
                </c:pt>
                <c:pt idx="137">
                  <c:v>687</c:v>
                </c:pt>
                <c:pt idx="138">
                  <c:v>688</c:v>
                </c:pt>
                <c:pt idx="139">
                  <c:v>689</c:v>
                </c:pt>
                <c:pt idx="140">
                  <c:v>690</c:v>
                </c:pt>
                <c:pt idx="141">
                  <c:v>691</c:v>
                </c:pt>
                <c:pt idx="142">
                  <c:v>692</c:v>
                </c:pt>
                <c:pt idx="143">
                  <c:v>693</c:v>
                </c:pt>
                <c:pt idx="144">
                  <c:v>694</c:v>
                </c:pt>
                <c:pt idx="145">
                  <c:v>695</c:v>
                </c:pt>
              </c:numCache>
            </c:numRef>
          </c:xVal>
          <c:yVal>
            <c:numRef>
              <c:f>'3 Data'!$F$7:$F$152</c:f>
              <c:numCache>
                <c:formatCode>General</c:formatCode>
                <c:ptCount val="146"/>
                <c:pt idx="0">
                  <c:v>-60.640000000000327</c:v>
                </c:pt>
                <c:pt idx="1">
                  <c:v>-311.4399999999996</c:v>
                </c:pt>
                <c:pt idx="2">
                  <c:v>-271.5</c:v>
                </c:pt>
                <c:pt idx="3">
                  <c:v>-264.38999999999942</c:v>
                </c:pt>
                <c:pt idx="4">
                  <c:v>-394.35999999999876</c:v>
                </c:pt>
                <c:pt idx="5">
                  <c:v>-365.3100000000004</c:v>
                </c:pt>
                <c:pt idx="6">
                  <c:v>-414.68000000000029</c:v>
                </c:pt>
                <c:pt idx="7">
                  <c:v>-472.72000000000116</c:v>
                </c:pt>
                <c:pt idx="8">
                  <c:v>-265.11000000000058</c:v>
                </c:pt>
                <c:pt idx="9">
                  <c:v>-438.76999999999862</c:v>
                </c:pt>
                <c:pt idx="10">
                  <c:v>-77.6299999999992</c:v>
                </c:pt>
                <c:pt idx="11">
                  <c:v>-109.32999999999993</c:v>
                </c:pt>
                <c:pt idx="12">
                  <c:v>-102.25</c:v>
                </c:pt>
                <c:pt idx="13">
                  <c:v>44.739999999999782</c:v>
                </c:pt>
                <c:pt idx="14">
                  <c:v>-41.470000000001164</c:v>
                </c:pt>
                <c:pt idx="15">
                  <c:v>159.04999999999927</c:v>
                </c:pt>
                <c:pt idx="16">
                  <c:v>267.94000000000233</c:v>
                </c:pt>
                <c:pt idx="17">
                  <c:v>574.9900000000016</c:v>
                </c:pt>
                <c:pt idx="18">
                  <c:v>754.96999999999935</c:v>
                </c:pt>
                <c:pt idx="19">
                  <c:v>1084.9300000000003</c:v>
                </c:pt>
                <c:pt idx="20">
                  <c:v>1249</c:v>
                </c:pt>
                <c:pt idx="21">
                  <c:v>1530.5200000000004</c:v>
                </c:pt>
                <c:pt idx="22">
                  <c:v>1887.6400000000012</c:v>
                </c:pt>
                <c:pt idx="23">
                  <c:v>2590.5699999999997</c:v>
                </c:pt>
                <c:pt idx="24">
                  <c:v>2839.83</c:v>
                </c:pt>
                <c:pt idx="25">
                  <c:v>3573.59</c:v>
                </c:pt>
                <c:pt idx="26">
                  <c:v>4157.5200000000004</c:v>
                </c:pt>
                <c:pt idx="27">
                  <c:v>5082.83</c:v>
                </c:pt>
                <c:pt idx="28">
                  <c:v>6103.6400000000012</c:v>
                </c:pt>
                <c:pt idx="29">
                  <c:v>7176.56</c:v>
                </c:pt>
                <c:pt idx="30">
                  <c:v>8364.68</c:v>
                </c:pt>
                <c:pt idx="31">
                  <c:v>9962.5999999999985</c:v>
                </c:pt>
                <c:pt idx="32">
                  <c:v>11356.139999999998</c:v>
                </c:pt>
                <c:pt idx="33">
                  <c:v>13094.02</c:v>
                </c:pt>
                <c:pt idx="34">
                  <c:v>14842.98</c:v>
                </c:pt>
                <c:pt idx="35">
                  <c:v>17010.770000000004</c:v>
                </c:pt>
                <c:pt idx="36">
                  <c:v>19430.39</c:v>
                </c:pt>
                <c:pt idx="37">
                  <c:v>21823.340000000004</c:v>
                </c:pt>
                <c:pt idx="38">
                  <c:v>24137.01</c:v>
                </c:pt>
                <c:pt idx="39">
                  <c:v>26760.639999999996</c:v>
                </c:pt>
                <c:pt idx="40">
                  <c:v>29758.879999999997</c:v>
                </c:pt>
                <c:pt idx="41">
                  <c:v>32576.73</c:v>
                </c:pt>
                <c:pt idx="42">
                  <c:v>35377.700000000004</c:v>
                </c:pt>
                <c:pt idx="43">
                  <c:v>38660.49</c:v>
                </c:pt>
                <c:pt idx="44">
                  <c:v>41444.589999999997</c:v>
                </c:pt>
                <c:pt idx="45">
                  <c:v>44215.41</c:v>
                </c:pt>
                <c:pt idx="46">
                  <c:v>46947.380000000005</c:v>
                </c:pt>
                <c:pt idx="47">
                  <c:v>49490.509999999995</c:v>
                </c:pt>
                <c:pt idx="48">
                  <c:v>52304.71</c:v>
                </c:pt>
                <c:pt idx="49">
                  <c:v>54105.409999999996</c:v>
                </c:pt>
                <c:pt idx="50">
                  <c:v>56280.09</c:v>
                </c:pt>
                <c:pt idx="51">
                  <c:v>58120.62</c:v>
                </c:pt>
                <c:pt idx="52">
                  <c:v>60040.860000000008</c:v>
                </c:pt>
                <c:pt idx="53">
                  <c:v>61986.03</c:v>
                </c:pt>
                <c:pt idx="54">
                  <c:v>63353.869999999995</c:v>
                </c:pt>
                <c:pt idx="55">
                  <c:v>64386.210000000006</c:v>
                </c:pt>
                <c:pt idx="56">
                  <c:v>65581.95</c:v>
                </c:pt>
                <c:pt idx="57">
                  <c:v>66555.25</c:v>
                </c:pt>
                <c:pt idx="58">
                  <c:v>67193.919999999998</c:v>
                </c:pt>
                <c:pt idx="59">
                  <c:v>67684.679999999993</c:v>
                </c:pt>
                <c:pt idx="60">
                  <c:v>67517.25</c:v>
                </c:pt>
                <c:pt idx="61">
                  <c:v>66696.67</c:v>
                </c:pt>
                <c:pt idx="62">
                  <c:v>66405.579999999987</c:v>
                </c:pt>
                <c:pt idx="63">
                  <c:v>65288.12999999999</c:v>
                </c:pt>
                <c:pt idx="64">
                  <c:v>64629.4</c:v>
                </c:pt>
                <c:pt idx="65">
                  <c:v>63679.649999999994</c:v>
                </c:pt>
                <c:pt idx="66">
                  <c:v>62182.960000000006</c:v>
                </c:pt>
                <c:pt idx="67">
                  <c:v>60881.64</c:v>
                </c:pt>
                <c:pt idx="68">
                  <c:v>59310.270000000004</c:v>
                </c:pt>
                <c:pt idx="69">
                  <c:v>57625.97</c:v>
                </c:pt>
                <c:pt idx="70">
                  <c:v>56464.4</c:v>
                </c:pt>
                <c:pt idx="71">
                  <c:v>54791.920000000006</c:v>
                </c:pt>
                <c:pt idx="72">
                  <c:v>53715.590000000004</c:v>
                </c:pt>
                <c:pt idx="73">
                  <c:v>52176.789999999994</c:v>
                </c:pt>
                <c:pt idx="74">
                  <c:v>50815.93</c:v>
                </c:pt>
                <c:pt idx="75">
                  <c:v>49380.079999999994</c:v>
                </c:pt>
                <c:pt idx="76">
                  <c:v>48381.51</c:v>
                </c:pt>
                <c:pt idx="77">
                  <c:v>46787.77</c:v>
                </c:pt>
                <c:pt idx="78">
                  <c:v>45984.93</c:v>
                </c:pt>
                <c:pt idx="79">
                  <c:v>44817.58</c:v>
                </c:pt>
                <c:pt idx="80">
                  <c:v>43637.649999999994</c:v>
                </c:pt>
                <c:pt idx="81">
                  <c:v>42276.69</c:v>
                </c:pt>
                <c:pt idx="82">
                  <c:v>41570.660000000003</c:v>
                </c:pt>
                <c:pt idx="83">
                  <c:v>40155.15</c:v>
                </c:pt>
                <c:pt idx="84">
                  <c:v>38940.97</c:v>
                </c:pt>
                <c:pt idx="85">
                  <c:v>37845.909999999996</c:v>
                </c:pt>
                <c:pt idx="86">
                  <c:v>36714.76</c:v>
                </c:pt>
                <c:pt idx="87">
                  <c:v>35989.570000000007</c:v>
                </c:pt>
                <c:pt idx="88">
                  <c:v>34660.839999999997</c:v>
                </c:pt>
                <c:pt idx="89">
                  <c:v>33835.199999999997</c:v>
                </c:pt>
                <c:pt idx="90">
                  <c:v>32727.880000000005</c:v>
                </c:pt>
                <c:pt idx="91">
                  <c:v>32200.81</c:v>
                </c:pt>
                <c:pt idx="92">
                  <c:v>31220.73</c:v>
                </c:pt>
                <c:pt idx="93">
                  <c:v>30394.29</c:v>
                </c:pt>
                <c:pt idx="94">
                  <c:v>29579.43</c:v>
                </c:pt>
                <c:pt idx="95">
                  <c:v>29032.050000000003</c:v>
                </c:pt>
                <c:pt idx="96">
                  <c:v>28368.41</c:v>
                </c:pt>
                <c:pt idx="97">
                  <c:v>27696.63</c:v>
                </c:pt>
                <c:pt idx="98">
                  <c:v>26989.96</c:v>
                </c:pt>
                <c:pt idx="99">
                  <c:v>26355.5</c:v>
                </c:pt>
                <c:pt idx="100">
                  <c:v>25916.21</c:v>
                </c:pt>
                <c:pt idx="101">
                  <c:v>25248.51</c:v>
                </c:pt>
                <c:pt idx="102">
                  <c:v>24939.95</c:v>
                </c:pt>
                <c:pt idx="103">
                  <c:v>24109.99</c:v>
                </c:pt>
                <c:pt idx="104">
                  <c:v>23769.58</c:v>
                </c:pt>
                <c:pt idx="105">
                  <c:v>23212.420000000002</c:v>
                </c:pt>
                <c:pt idx="106">
                  <c:v>22777.87</c:v>
                </c:pt>
                <c:pt idx="107">
                  <c:v>22234.800000000003</c:v>
                </c:pt>
                <c:pt idx="108">
                  <c:v>21406.539999999997</c:v>
                </c:pt>
                <c:pt idx="109">
                  <c:v>20965.16</c:v>
                </c:pt>
                <c:pt idx="110">
                  <c:v>20425.060000000001</c:v>
                </c:pt>
                <c:pt idx="111">
                  <c:v>19951.57</c:v>
                </c:pt>
                <c:pt idx="112">
                  <c:v>19360.88</c:v>
                </c:pt>
                <c:pt idx="113">
                  <c:v>18965.84</c:v>
                </c:pt>
                <c:pt idx="114">
                  <c:v>18286.93</c:v>
                </c:pt>
                <c:pt idx="115">
                  <c:v>17782.149999999998</c:v>
                </c:pt>
                <c:pt idx="116">
                  <c:v>17362.28</c:v>
                </c:pt>
                <c:pt idx="117">
                  <c:v>16817.91</c:v>
                </c:pt>
                <c:pt idx="118">
                  <c:v>16290.310000000001</c:v>
                </c:pt>
                <c:pt idx="119">
                  <c:v>15831.769999999999</c:v>
                </c:pt>
                <c:pt idx="120">
                  <c:v>15503.349999999999</c:v>
                </c:pt>
                <c:pt idx="121">
                  <c:v>14957.67</c:v>
                </c:pt>
                <c:pt idx="122">
                  <c:v>14573.11</c:v>
                </c:pt>
                <c:pt idx="123">
                  <c:v>14206.75</c:v>
                </c:pt>
                <c:pt idx="124">
                  <c:v>13712.93</c:v>
                </c:pt>
                <c:pt idx="125">
                  <c:v>13410.810000000001</c:v>
                </c:pt>
                <c:pt idx="126">
                  <c:v>12883.229999999998</c:v>
                </c:pt>
                <c:pt idx="127">
                  <c:v>12530.22</c:v>
                </c:pt>
                <c:pt idx="128">
                  <c:v>12340.87</c:v>
                </c:pt>
                <c:pt idx="129">
                  <c:v>11951.22</c:v>
                </c:pt>
                <c:pt idx="130">
                  <c:v>11471.32</c:v>
                </c:pt>
                <c:pt idx="131">
                  <c:v>11112.85</c:v>
                </c:pt>
                <c:pt idx="132">
                  <c:v>10720.46</c:v>
                </c:pt>
                <c:pt idx="133">
                  <c:v>10387.11</c:v>
                </c:pt>
                <c:pt idx="134">
                  <c:v>9907.7200000000012</c:v>
                </c:pt>
                <c:pt idx="135">
                  <c:v>9714.57</c:v>
                </c:pt>
                <c:pt idx="136">
                  <c:v>9316.42</c:v>
                </c:pt>
                <c:pt idx="137">
                  <c:v>9106.43</c:v>
                </c:pt>
                <c:pt idx="138">
                  <c:v>8564.6299999999992</c:v>
                </c:pt>
                <c:pt idx="139">
                  <c:v>8265.5099999999984</c:v>
                </c:pt>
                <c:pt idx="140">
                  <c:v>7928.92</c:v>
                </c:pt>
                <c:pt idx="141">
                  <c:v>7604.21</c:v>
                </c:pt>
                <c:pt idx="142">
                  <c:v>7312.71</c:v>
                </c:pt>
                <c:pt idx="143">
                  <c:v>7063.0679999999993</c:v>
                </c:pt>
                <c:pt idx="144">
                  <c:v>6779.26</c:v>
                </c:pt>
                <c:pt idx="145">
                  <c:v>6461.4699999999993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56B-4A2B-9F56-0702A1607A42}"/>
            </c:ext>
          </c:extLst>
        </c:ser>
        <c:ser>
          <c:idx val="2"/>
          <c:order val="1"/>
          <c:tx>
            <c:strRef>
              <c:f>'3 Data'!$P$5</c:f>
              <c:strCache>
                <c:ptCount val="1"/>
                <c:pt idx="0">
                  <c:v>Exc mCherry (590) </c:v>
                </c:pt>
              </c:strCache>
            </c:strRef>
          </c:tx>
          <c:spPr>
            <a:ln w="25400">
              <a:solidFill>
                <a:srgbClr val="4600A5"/>
              </a:solidFill>
              <a:prstDash val="solid"/>
            </a:ln>
          </c:spPr>
          <c:marker>
            <c:symbol val="none"/>
          </c:marker>
          <c:xVal>
            <c:numRef>
              <c:f>'3 Data'!$G$7:$G$102</c:f>
              <c:numCache>
                <c:formatCode>General</c:formatCode>
                <c:ptCount val="96"/>
                <c:pt idx="0">
                  <c:v>605</c:v>
                </c:pt>
                <c:pt idx="1">
                  <c:v>606</c:v>
                </c:pt>
                <c:pt idx="2">
                  <c:v>607</c:v>
                </c:pt>
                <c:pt idx="3">
                  <c:v>608</c:v>
                </c:pt>
                <c:pt idx="4">
                  <c:v>609</c:v>
                </c:pt>
                <c:pt idx="5">
                  <c:v>610</c:v>
                </c:pt>
                <c:pt idx="6">
                  <c:v>611</c:v>
                </c:pt>
                <c:pt idx="7">
                  <c:v>612</c:v>
                </c:pt>
                <c:pt idx="8">
                  <c:v>613</c:v>
                </c:pt>
                <c:pt idx="9">
                  <c:v>614</c:v>
                </c:pt>
                <c:pt idx="10">
                  <c:v>615</c:v>
                </c:pt>
                <c:pt idx="11">
                  <c:v>616</c:v>
                </c:pt>
                <c:pt idx="12">
                  <c:v>617</c:v>
                </c:pt>
                <c:pt idx="13">
                  <c:v>618</c:v>
                </c:pt>
                <c:pt idx="14">
                  <c:v>619</c:v>
                </c:pt>
                <c:pt idx="15">
                  <c:v>620</c:v>
                </c:pt>
                <c:pt idx="16">
                  <c:v>621</c:v>
                </c:pt>
                <c:pt idx="17">
                  <c:v>622</c:v>
                </c:pt>
                <c:pt idx="18">
                  <c:v>623</c:v>
                </c:pt>
                <c:pt idx="19">
                  <c:v>624</c:v>
                </c:pt>
                <c:pt idx="20">
                  <c:v>625</c:v>
                </c:pt>
                <c:pt idx="21">
                  <c:v>626</c:v>
                </c:pt>
                <c:pt idx="22">
                  <c:v>627</c:v>
                </c:pt>
                <c:pt idx="23">
                  <c:v>628</c:v>
                </c:pt>
                <c:pt idx="24">
                  <c:v>629</c:v>
                </c:pt>
                <c:pt idx="25">
                  <c:v>630</c:v>
                </c:pt>
                <c:pt idx="26">
                  <c:v>631</c:v>
                </c:pt>
                <c:pt idx="27">
                  <c:v>632</c:v>
                </c:pt>
                <c:pt idx="28">
                  <c:v>633</c:v>
                </c:pt>
                <c:pt idx="29">
                  <c:v>634</c:v>
                </c:pt>
                <c:pt idx="30">
                  <c:v>635</c:v>
                </c:pt>
                <c:pt idx="31">
                  <c:v>636</c:v>
                </c:pt>
                <c:pt idx="32">
                  <c:v>637</c:v>
                </c:pt>
                <c:pt idx="33">
                  <c:v>638</c:v>
                </c:pt>
                <c:pt idx="34">
                  <c:v>639</c:v>
                </c:pt>
                <c:pt idx="35">
                  <c:v>640</c:v>
                </c:pt>
                <c:pt idx="36">
                  <c:v>641</c:v>
                </c:pt>
                <c:pt idx="37">
                  <c:v>642</c:v>
                </c:pt>
                <c:pt idx="38">
                  <c:v>643</c:v>
                </c:pt>
                <c:pt idx="39">
                  <c:v>644</c:v>
                </c:pt>
                <c:pt idx="40">
                  <c:v>645</c:v>
                </c:pt>
                <c:pt idx="41">
                  <c:v>646</c:v>
                </c:pt>
                <c:pt idx="42">
                  <c:v>647</c:v>
                </c:pt>
                <c:pt idx="43">
                  <c:v>648</c:v>
                </c:pt>
                <c:pt idx="44">
                  <c:v>649</c:v>
                </c:pt>
                <c:pt idx="45">
                  <c:v>650</c:v>
                </c:pt>
                <c:pt idx="46">
                  <c:v>651</c:v>
                </c:pt>
                <c:pt idx="47">
                  <c:v>652</c:v>
                </c:pt>
                <c:pt idx="48">
                  <c:v>653</c:v>
                </c:pt>
                <c:pt idx="49">
                  <c:v>654</c:v>
                </c:pt>
                <c:pt idx="50">
                  <c:v>655</c:v>
                </c:pt>
                <c:pt idx="51">
                  <c:v>656</c:v>
                </c:pt>
                <c:pt idx="52">
                  <c:v>657</c:v>
                </c:pt>
                <c:pt idx="53">
                  <c:v>658</c:v>
                </c:pt>
                <c:pt idx="54">
                  <c:v>659</c:v>
                </c:pt>
                <c:pt idx="55">
                  <c:v>660</c:v>
                </c:pt>
                <c:pt idx="56">
                  <c:v>661</c:v>
                </c:pt>
                <c:pt idx="57">
                  <c:v>662</c:v>
                </c:pt>
                <c:pt idx="58">
                  <c:v>663</c:v>
                </c:pt>
                <c:pt idx="59">
                  <c:v>664</c:v>
                </c:pt>
                <c:pt idx="60">
                  <c:v>665</c:v>
                </c:pt>
                <c:pt idx="61">
                  <c:v>666</c:v>
                </c:pt>
                <c:pt idx="62">
                  <c:v>667</c:v>
                </c:pt>
                <c:pt idx="63">
                  <c:v>668</c:v>
                </c:pt>
                <c:pt idx="64">
                  <c:v>669</c:v>
                </c:pt>
                <c:pt idx="65">
                  <c:v>670</c:v>
                </c:pt>
                <c:pt idx="66">
                  <c:v>671</c:v>
                </c:pt>
                <c:pt idx="67">
                  <c:v>672</c:v>
                </c:pt>
                <c:pt idx="68">
                  <c:v>673</c:v>
                </c:pt>
                <c:pt idx="69">
                  <c:v>674</c:v>
                </c:pt>
                <c:pt idx="70">
                  <c:v>675</c:v>
                </c:pt>
                <c:pt idx="71">
                  <c:v>676</c:v>
                </c:pt>
                <c:pt idx="72">
                  <c:v>677</c:v>
                </c:pt>
                <c:pt idx="73">
                  <c:v>678</c:v>
                </c:pt>
                <c:pt idx="74">
                  <c:v>679</c:v>
                </c:pt>
                <c:pt idx="75">
                  <c:v>680</c:v>
                </c:pt>
                <c:pt idx="76">
                  <c:v>681</c:v>
                </c:pt>
                <c:pt idx="77">
                  <c:v>682</c:v>
                </c:pt>
                <c:pt idx="78">
                  <c:v>683</c:v>
                </c:pt>
                <c:pt idx="79">
                  <c:v>684</c:v>
                </c:pt>
                <c:pt idx="80">
                  <c:v>685</c:v>
                </c:pt>
                <c:pt idx="81">
                  <c:v>686</c:v>
                </c:pt>
                <c:pt idx="82">
                  <c:v>687</c:v>
                </c:pt>
                <c:pt idx="83">
                  <c:v>688</c:v>
                </c:pt>
                <c:pt idx="84">
                  <c:v>689</c:v>
                </c:pt>
                <c:pt idx="85">
                  <c:v>690</c:v>
                </c:pt>
                <c:pt idx="86">
                  <c:v>691</c:v>
                </c:pt>
                <c:pt idx="87">
                  <c:v>692</c:v>
                </c:pt>
                <c:pt idx="88">
                  <c:v>693</c:v>
                </c:pt>
                <c:pt idx="89">
                  <c:v>694</c:v>
                </c:pt>
                <c:pt idx="90">
                  <c:v>695</c:v>
                </c:pt>
                <c:pt idx="91">
                  <c:v>696</c:v>
                </c:pt>
                <c:pt idx="92">
                  <c:v>697</c:v>
                </c:pt>
                <c:pt idx="93">
                  <c:v>698</c:v>
                </c:pt>
                <c:pt idx="94">
                  <c:v>699</c:v>
                </c:pt>
                <c:pt idx="95">
                  <c:v>700</c:v>
                </c:pt>
              </c:numCache>
            </c:numRef>
          </c:xVal>
          <c:yVal>
            <c:numRef>
              <c:f>'3 Data'!$H$7:$H$102</c:f>
              <c:numCache>
                <c:formatCode>General</c:formatCode>
                <c:ptCount val="96"/>
                <c:pt idx="0">
                  <c:v>159559.18</c:v>
                </c:pt>
                <c:pt idx="1">
                  <c:v>161000.88</c:v>
                </c:pt>
                <c:pt idx="2">
                  <c:v>163943.17000000001</c:v>
                </c:pt>
                <c:pt idx="3">
                  <c:v>165481.98000000001</c:v>
                </c:pt>
                <c:pt idx="4">
                  <c:v>165478.66999999998</c:v>
                </c:pt>
                <c:pt idx="5">
                  <c:v>165260.25999999998</c:v>
                </c:pt>
                <c:pt idx="6">
                  <c:v>163737.78</c:v>
                </c:pt>
                <c:pt idx="7">
                  <c:v>161881.78</c:v>
                </c:pt>
                <c:pt idx="8">
                  <c:v>159260.09</c:v>
                </c:pt>
                <c:pt idx="9">
                  <c:v>155527.63</c:v>
                </c:pt>
                <c:pt idx="10">
                  <c:v>152915.90000000002</c:v>
                </c:pt>
                <c:pt idx="11">
                  <c:v>151411.17000000001</c:v>
                </c:pt>
                <c:pt idx="12">
                  <c:v>149172.62000000002</c:v>
                </c:pt>
                <c:pt idx="13">
                  <c:v>146732.18</c:v>
                </c:pt>
                <c:pt idx="14">
                  <c:v>144214.16</c:v>
                </c:pt>
                <c:pt idx="15">
                  <c:v>141937.19</c:v>
                </c:pt>
                <c:pt idx="16">
                  <c:v>138184.91</c:v>
                </c:pt>
                <c:pt idx="17">
                  <c:v>135874.43</c:v>
                </c:pt>
                <c:pt idx="18">
                  <c:v>132289.25</c:v>
                </c:pt>
                <c:pt idx="19">
                  <c:v>127875.25</c:v>
                </c:pt>
                <c:pt idx="20">
                  <c:v>124668.98</c:v>
                </c:pt>
                <c:pt idx="21">
                  <c:v>121281.73</c:v>
                </c:pt>
                <c:pt idx="22">
                  <c:v>119109.53</c:v>
                </c:pt>
                <c:pt idx="23">
                  <c:v>116190.98</c:v>
                </c:pt>
                <c:pt idx="24">
                  <c:v>113031.76</c:v>
                </c:pt>
                <c:pt idx="25">
                  <c:v>110564.77</c:v>
                </c:pt>
                <c:pt idx="26">
                  <c:v>107779.55</c:v>
                </c:pt>
                <c:pt idx="27">
                  <c:v>105460.79000000001</c:v>
                </c:pt>
                <c:pt idx="28">
                  <c:v>103122.56</c:v>
                </c:pt>
                <c:pt idx="29">
                  <c:v>100270.79000000001</c:v>
                </c:pt>
                <c:pt idx="30">
                  <c:v>97490.489999999991</c:v>
                </c:pt>
                <c:pt idx="31">
                  <c:v>95173.17</c:v>
                </c:pt>
                <c:pt idx="32">
                  <c:v>92199.739999999991</c:v>
                </c:pt>
                <c:pt idx="33">
                  <c:v>89565.8</c:v>
                </c:pt>
                <c:pt idx="34">
                  <c:v>86760.85</c:v>
                </c:pt>
                <c:pt idx="35">
                  <c:v>84111.64</c:v>
                </c:pt>
                <c:pt idx="36">
                  <c:v>81552.259999999995</c:v>
                </c:pt>
                <c:pt idx="37">
                  <c:v>79300.89</c:v>
                </c:pt>
                <c:pt idx="38">
                  <c:v>77451.490000000005</c:v>
                </c:pt>
                <c:pt idx="39">
                  <c:v>75154.559999999998</c:v>
                </c:pt>
                <c:pt idx="40">
                  <c:v>73195.420000000013</c:v>
                </c:pt>
                <c:pt idx="41">
                  <c:v>71746.299999999988</c:v>
                </c:pt>
                <c:pt idx="42">
                  <c:v>70082.180000000008</c:v>
                </c:pt>
                <c:pt idx="43">
                  <c:v>69028.800000000003</c:v>
                </c:pt>
                <c:pt idx="44">
                  <c:v>66890.19</c:v>
                </c:pt>
                <c:pt idx="45">
                  <c:v>65723.010000000009</c:v>
                </c:pt>
                <c:pt idx="46">
                  <c:v>64289.55</c:v>
                </c:pt>
                <c:pt idx="47">
                  <c:v>63096.15</c:v>
                </c:pt>
                <c:pt idx="48">
                  <c:v>61641.75</c:v>
                </c:pt>
                <c:pt idx="49">
                  <c:v>60415.73</c:v>
                </c:pt>
                <c:pt idx="50">
                  <c:v>58945.420000000006</c:v>
                </c:pt>
                <c:pt idx="51">
                  <c:v>57467.89</c:v>
                </c:pt>
                <c:pt idx="52">
                  <c:v>56207.639999999992</c:v>
                </c:pt>
                <c:pt idx="53">
                  <c:v>54307.53</c:v>
                </c:pt>
                <c:pt idx="54">
                  <c:v>52857.47</c:v>
                </c:pt>
                <c:pt idx="55">
                  <c:v>51339.229999999996</c:v>
                </c:pt>
                <c:pt idx="56">
                  <c:v>50053.87</c:v>
                </c:pt>
                <c:pt idx="57">
                  <c:v>48111.63</c:v>
                </c:pt>
                <c:pt idx="58">
                  <c:v>46916.090999999993</c:v>
                </c:pt>
                <c:pt idx="59">
                  <c:v>45443.664000000004</c:v>
                </c:pt>
                <c:pt idx="60">
                  <c:v>44421.100999999995</c:v>
                </c:pt>
                <c:pt idx="61">
                  <c:v>43395.85</c:v>
                </c:pt>
                <c:pt idx="62">
                  <c:v>41970.914000000004</c:v>
                </c:pt>
                <c:pt idx="63">
                  <c:v>40962.661</c:v>
                </c:pt>
                <c:pt idx="64">
                  <c:v>39520.375999999997</c:v>
                </c:pt>
                <c:pt idx="65">
                  <c:v>37842.579000000005</c:v>
                </c:pt>
                <c:pt idx="66">
                  <c:v>35983.873</c:v>
                </c:pt>
                <c:pt idx="67">
                  <c:v>34464.343999999997</c:v>
                </c:pt>
                <c:pt idx="68">
                  <c:v>33130.952000000005</c:v>
                </c:pt>
                <c:pt idx="69">
                  <c:v>31964.100000000002</c:v>
                </c:pt>
                <c:pt idx="70">
                  <c:v>31101.763999999999</c:v>
                </c:pt>
                <c:pt idx="71">
                  <c:v>30179.747000000003</c:v>
                </c:pt>
                <c:pt idx="72">
                  <c:v>29173.005000000001</c:v>
                </c:pt>
                <c:pt idx="73">
                  <c:v>28115.811000000002</c:v>
                </c:pt>
                <c:pt idx="74">
                  <c:v>27218.371999999999</c:v>
                </c:pt>
                <c:pt idx="75">
                  <c:v>26095.876999999997</c:v>
                </c:pt>
                <c:pt idx="76">
                  <c:v>25041.673999999995</c:v>
                </c:pt>
                <c:pt idx="77">
                  <c:v>23883.667000000001</c:v>
                </c:pt>
                <c:pt idx="78">
                  <c:v>23105.216</c:v>
                </c:pt>
                <c:pt idx="79">
                  <c:v>22619.427</c:v>
                </c:pt>
                <c:pt idx="80">
                  <c:v>22289.925999999999</c:v>
                </c:pt>
                <c:pt idx="81">
                  <c:v>21909.328000000001</c:v>
                </c:pt>
                <c:pt idx="82">
                  <c:v>21371.595000000001</c:v>
                </c:pt>
                <c:pt idx="83">
                  <c:v>20604.689999999999</c:v>
                </c:pt>
                <c:pt idx="84">
                  <c:v>20005.851999999999</c:v>
                </c:pt>
                <c:pt idx="85">
                  <c:v>19327.899000000001</c:v>
                </c:pt>
                <c:pt idx="86">
                  <c:v>18474.048999999999</c:v>
                </c:pt>
                <c:pt idx="87">
                  <c:v>17797.794999999998</c:v>
                </c:pt>
                <c:pt idx="88">
                  <c:v>17378.446</c:v>
                </c:pt>
                <c:pt idx="89">
                  <c:v>16739.417999999998</c:v>
                </c:pt>
                <c:pt idx="90">
                  <c:v>16060.144999999999</c:v>
                </c:pt>
                <c:pt idx="91">
                  <c:v>15417.664999999999</c:v>
                </c:pt>
                <c:pt idx="92">
                  <c:v>14755.055</c:v>
                </c:pt>
                <c:pt idx="93">
                  <c:v>14079.815000000001</c:v>
                </c:pt>
                <c:pt idx="94">
                  <c:v>13325.028</c:v>
                </c:pt>
                <c:pt idx="95">
                  <c:v>12886.521999999999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56B-4A2B-9F56-0702A1607A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6164992"/>
        <c:axId val="66179072"/>
      </c:scatterChart>
      <c:valAx>
        <c:axId val="66164992"/>
        <c:scaling>
          <c:orientation val="minMax"/>
          <c:max val="700"/>
          <c:min val="550"/>
        </c:scaling>
        <c:delete val="0"/>
        <c:axPos val="b"/>
        <c:numFmt formatCode="General" sourceLinked="1"/>
        <c:majorTickMark val="cross"/>
        <c:minorTickMark val="out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nl-NL"/>
          </a:p>
        </c:txPr>
        <c:crossAx val="66179072"/>
        <c:crosses val="autoZero"/>
        <c:crossBetween val="midCat"/>
        <c:majorUnit val="50"/>
        <c:minorUnit val="1"/>
      </c:valAx>
      <c:valAx>
        <c:axId val="66179072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nl-NL"/>
          </a:p>
        </c:txPr>
        <c:crossAx val="6616499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1430484132978778"/>
          <c:y val="1.9802096930397101E-2"/>
          <c:w val="0.64406427514563303"/>
          <c:h val="0.13366331213945801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735" b="1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nl-N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25" b="1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nl-NL"/>
    </a:p>
  </c:txPr>
  <c:printSettings>
    <c:headerFooter/>
    <c:pageMargins b="1" l="0.75" r="0.75" t="1" header="0.5" footer="0.5"/>
    <c:pageSetup paperSize="0" orientation="landscape" horizontalDpi="-4" verticalDpi="-4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376087548502101"/>
          <c:y val="9.3596227960405801E-2"/>
          <c:w val="0.76068455433334403"/>
          <c:h val="0.75862205820539497"/>
        </c:manualLayout>
      </c:layout>
      <c:scatterChart>
        <c:scatterStyle val="lineMarker"/>
        <c:varyColors val="0"/>
        <c:ser>
          <c:idx val="0"/>
          <c:order val="0"/>
          <c:tx>
            <c:strRef>
              <c:f>'3 Data'!$N$5</c:f>
              <c:strCache>
                <c:ptCount val="1"/>
                <c:pt idx="0">
                  <c:v>Exc mKO (538)</c:v>
                </c:pt>
              </c:strCache>
            </c:strRef>
          </c:tx>
          <c:spPr>
            <a:ln w="25400">
              <a:solidFill>
                <a:schemeClr val="accent6"/>
              </a:solidFill>
              <a:prstDash val="solid"/>
            </a:ln>
          </c:spPr>
          <c:marker>
            <c:symbol val="none"/>
          </c:marker>
          <c:xVal>
            <c:numRef>
              <c:f>'3 Data'!$A$7:$A$152</c:f>
              <c:numCache>
                <c:formatCode>General</c:formatCode>
                <c:ptCount val="146"/>
                <c:pt idx="0">
                  <c:v>550</c:v>
                </c:pt>
                <c:pt idx="1">
                  <c:v>551</c:v>
                </c:pt>
                <c:pt idx="2">
                  <c:v>552</c:v>
                </c:pt>
                <c:pt idx="3">
                  <c:v>553</c:v>
                </c:pt>
                <c:pt idx="4">
                  <c:v>554</c:v>
                </c:pt>
                <c:pt idx="5">
                  <c:v>555</c:v>
                </c:pt>
                <c:pt idx="6">
                  <c:v>556</c:v>
                </c:pt>
                <c:pt idx="7">
                  <c:v>557</c:v>
                </c:pt>
                <c:pt idx="8">
                  <c:v>558</c:v>
                </c:pt>
                <c:pt idx="9">
                  <c:v>559</c:v>
                </c:pt>
                <c:pt idx="10">
                  <c:v>560</c:v>
                </c:pt>
                <c:pt idx="11">
                  <c:v>561</c:v>
                </c:pt>
                <c:pt idx="12">
                  <c:v>562</c:v>
                </c:pt>
                <c:pt idx="13">
                  <c:v>563</c:v>
                </c:pt>
                <c:pt idx="14">
                  <c:v>564</c:v>
                </c:pt>
                <c:pt idx="15">
                  <c:v>565</c:v>
                </c:pt>
                <c:pt idx="16">
                  <c:v>566</c:v>
                </c:pt>
                <c:pt idx="17">
                  <c:v>567</c:v>
                </c:pt>
                <c:pt idx="18">
                  <c:v>568</c:v>
                </c:pt>
                <c:pt idx="19">
                  <c:v>569</c:v>
                </c:pt>
                <c:pt idx="20">
                  <c:v>570</c:v>
                </c:pt>
                <c:pt idx="21">
                  <c:v>571</c:v>
                </c:pt>
                <c:pt idx="22">
                  <c:v>572</c:v>
                </c:pt>
                <c:pt idx="23">
                  <c:v>573</c:v>
                </c:pt>
                <c:pt idx="24">
                  <c:v>574</c:v>
                </c:pt>
                <c:pt idx="25">
                  <c:v>575</c:v>
                </c:pt>
                <c:pt idx="26">
                  <c:v>576</c:v>
                </c:pt>
                <c:pt idx="27">
                  <c:v>577</c:v>
                </c:pt>
                <c:pt idx="28">
                  <c:v>578</c:v>
                </c:pt>
                <c:pt idx="29">
                  <c:v>579</c:v>
                </c:pt>
                <c:pt idx="30">
                  <c:v>580</c:v>
                </c:pt>
                <c:pt idx="31">
                  <c:v>581</c:v>
                </c:pt>
                <c:pt idx="32">
                  <c:v>582</c:v>
                </c:pt>
                <c:pt idx="33">
                  <c:v>583</c:v>
                </c:pt>
                <c:pt idx="34">
                  <c:v>584</c:v>
                </c:pt>
                <c:pt idx="35">
                  <c:v>585</c:v>
                </c:pt>
                <c:pt idx="36">
                  <c:v>586</c:v>
                </c:pt>
                <c:pt idx="37">
                  <c:v>587</c:v>
                </c:pt>
                <c:pt idx="38">
                  <c:v>588</c:v>
                </c:pt>
                <c:pt idx="39">
                  <c:v>589</c:v>
                </c:pt>
                <c:pt idx="40">
                  <c:v>590</c:v>
                </c:pt>
                <c:pt idx="41">
                  <c:v>591</c:v>
                </c:pt>
                <c:pt idx="42">
                  <c:v>592</c:v>
                </c:pt>
                <c:pt idx="43">
                  <c:v>593</c:v>
                </c:pt>
                <c:pt idx="44">
                  <c:v>594</c:v>
                </c:pt>
                <c:pt idx="45">
                  <c:v>595</c:v>
                </c:pt>
                <c:pt idx="46">
                  <c:v>596</c:v>
                </c:pt>
                <c:pt idx="47">
                  <c:v>597</c:v>
                </c:pt>
                <c:pt idx="48">
                  <c:v>598</c:v>
                </c:pt>
                <c:pt idx="49">
                  <c:v>599</c:v>
                </c:pt>
                <c:pt idx="50">
                  <c:v>600</c:v>
                </c:pt>
                <c:pt idx="51">
                  <c:v>601</c:v>
                </c:pt>
                <c:pt idx="52">
                  <c:v>602</c:v>
                </c:pt>
                <c:pt idx="53">
                  <c:v>603</c:v>
                </c:pt>
                <c:pt idx="54">
                  <c:v>604</c:v>
                </c:pt>
                <c:pt idx="55">
                  <c:v>605</c:v>
                </c:pt>
                <c:pt idx="56">
                  <c:v>606</c:v>
                </c:pt>
                <c:pt idx="57">
                  <c:v>607</c:v>
                </c:pt>
                <c:pt idx="58">
                  <c:v>608</c:v>
                </c:pt>
                <c:pt idx="59">
                  <c:v>609</c:v>
                </c:pt>
                <c:pt idx="60">
                  <c:v>610</c:v>
                </c:pt>
                <c:pt idx="61">
                  <c:v>611</c:v>
                </c:pt>
                <c:pt idx="62">
                  <c:v>612</c:v>
                </c:pt>
                <c:pt idx="63">
                  <c:v>613</c:v>
                </c:pt>
                <c:pt idx="64">
                  <c:v>614</c:v>
                </c:pt>
                <c:pt idx="65">
                  <c:v>615</c:v>
                </c:pt>
                <c:pt idx="66">
                  <c:v>616</c:v>
                </c:pt>
                <c:pt idx="67">
                  <c:v>617</c:v>
                </c:pt>
                <c:pt idx="68">
                  <c:v>618</c:v>
                </c:pt>
                <c:pt idx="69">
                  <c:v>619</c:v>
                </c:pt>
                <c:pt idx="70">
                  <c:v>620</c:v>
                </c:pt>
                <c:pt idx="71">
                  <c:v>621</c:v>
                </c:pt>
                <c:pt idx="72">
                  <c:v>622</c:v>
                </c:pt>
                <c:pt idx="73">
                  <c:v>623</c:v>
                </c:pt>
                <c:pt idx="74">
                  <c:v>624</c:v>
                </c:pt>
                <c:pt idx="75">
                  <c:v>625</c:v>
                </c:pt>
                <c:pt idx="76">
                  <c:v>626</c:v>
                </c:pt>
                <c:pt idx="77">
                  <c:v>627</c:v>
                </c:pt>
                <c:pt idx="78">
                  <c:v>628</c:v>
                </c:pt>
                <c:pt idx="79">
                  <c:v>629</c:v>
                </c:pt>
                <c:pt idx="80">
                  <c:v>630</c:v>
                </c:pt>
                <c:pt idx="81">
                  <c:v>631</c:v>
                </c:pt>
                <c:pt idx="82">
                  <c:v>632</c:v>
                </c:pt>
                <c:pt idx="83">
                  <c:v>633</c:v>
                </c:pt>
                <c:pt idx="84">
                  <c:v>634</c:v>
                </c:pt>
                <c:pt idx="85">
                  <c:v>635</c:v>
                </c:pt>
                <c:pt idx="86">
                  <c:v>636</c:v>
                </c:pt>
                <c:pt idx="87">
                  <c:v>637</c:v>
                </c:pt>
                <c:pt idx="88">
                  <c:v>638</c:v>
                </c:pt>
                <c:pt idx="89">
                  <c:v>639</c:v>
                </c:pt>
                <c:pt idx="90">
                  <c:v>640</c:v>
                </c:pt>
                <c:pt idx="91">
                  <c:v>641</c:v>
                </c:pt>
                <c:pt idx="92">
                  <c:v>642</c:v>
                </c:pt>
                <c:pt idx="93">
                  <c:v>643</c:v>
                </c:pt>
                <c:pt idx="94">
                  <c:v>644</c:v>
                </c:pt>
                <c:pt idx="95">
                  <c:v>645</c:v>
                </c:pt>
                <c:pt idx="96">
                  <c:v>646</c:v>
                </c:pt>
                <c:pt idx="97">
                  <c:v>647</c:v>
                </c:pt>
                <c:pt idx="98">
                  <c:v>648</c:v>
                </c:pt>
                <c:pt idx="99">
                  <c:v>649</c:v>
                </c:pt>
                <c:pt idx="100">
                  <c:v>650</c:v>
                </c:pt>
                <c:pt idx="101">
                  <c:v>651</c:v>
                </c:pt>
                <c:pt idx="102">
                  <c:v>652</c:v>
                </c:pt>
                <c:pt idx="103">
                  <c:v>653</c:v>
                </c:pt>
                <c:pt idx="104">
                  <c:v>654</c:v>
                </c:pt>
                <c:pt idx="105">
                  <c:v>655</c:v>
                </c:pt>
                <c:pt idx="106">
                  <c:v>656</c:v>
                </c:pt>
                <c:pt idx="107">
                  <c:v>657</c:v>
                </c:pt>
                <c:pt idx="108">
                  <c:v>658</c:v>
                </c:pt>
                <c:pt idx="109">
                  <c:v>659</c:v>
                </c:pt>
                <c:pt idx="110">
                  <c:v>660</c:v>
                </c:pt>
                <c:pt idx="111">
                  <c:v>661</c:v>
                </c:pt>
                <c:pt idx="112">
                  <c:v>662</c:v>
                </c:pt>
                <c:pt idx="113">
                  <c:v>663</c:v>
                </c:pt>
                <c:pt idx="114">
                  <c:v>664</c:v>
                </c:pt>
                <c:pt idx="115">
                  <c:v>665</c:v>
                </c:pt>
                <c:pt idx="116">
                  <c:v>666</c:v>
                </c:pt>
                <c:pt idx="117">
                  <c:v>667</c:v>
                </c:pt>
                <c:pt idx="118">
                  <c:v>668</c:v>
                </c:pt>
                <c:pt idx="119">
                  <c:v>669</c:v>
                </c:pt>
                <c:pt idx="120">
                  <c:v>670</c:v>
                </c:pt>
                <c:pt idx="121">
                  <c:v>671</c:v>
                </c:pt>
                <c:pt idx="122">
                  <c:v>672</c:v>
                </c:pt>
                <c:pt idx="123">
                  <c:v>673</c:v>
                </c:pt>
                <c:pt idx="124">
                  <c:v>674</c:v>
                </c:pt>
                <c:pt idx="125">
                  <c:v>675</c:v>
                </c:pt>
                <c:pt idx="126">
                  <c:v>676</c:v>
                </c:pt>
                <c:pt idx="127">
                  <c:v>677</c:v>
                </c:pt>
                <c:pt idx="128">
                  <c:v>678</c:v>
                </c:pt>
                <c:pt idx="129">
                  <c:v>679</c:v>
                </c:pt>
                <c:pt idx="130">
                  <c:v>680</c:v>
                </c:pt>
                <c:pt idx="131">
                  <c:v>681</c:v>
                </c:pt>
                <c:pt idx="132">
                  <c:v>682</c:v>
                </c:pt>
                <c:pt idx="133">
                  <c:v>683</c:v>
                </c:pt>
                <c:pt idx="134">
                  <c:v>684</c:v>
                </c:pt>
                <c:pt idx="135">
                  <c:v>685</c:v>
                </c:pt>
                <c:pt idx="136">
                  <c:v>686</c:v>
                </c:pt>
                <c:pt idx="137">
                  <c:v>687</c:v>
                </c:pt>
                <c:pt idx="138">
                  <c:v>688</c:v>
                </c:pt>
                <c:pt idx="139">
                  <c:v>689</c:v>
                </c:pt>
                <c:pt idx="140">
                  <c:v>690</c:v>
                </c:pt>
                <c:pt idx="141">
                  <c:v>691</c:v>
                </c:pt>
                <c:pt idx="142">
                  <c:v>692</c:v>
                </c:pt>
                <c:pt idx="143">
                  <c:v>693</c:v>
                </c:pt>
                <c:pt idx="144">
                  <c:v>694</c:v>
                </c:pt>
                <c:pt idx="145">
                  <c:v>695</c:v>
                </c:pt>
              </c:numCache>
            </c:numRef>
          </c:xVal>
          <c:yVal>
            <c:numRef>
              <c:f>'3 Data'!$B$7:$B$152</c:f>
              <c:numCache>
                <c:formatCode>General</c:formatCode>
                <c:ptCount val="146"/>
                <c:pt idx="0">
                  <c:v>3548.6869999999999</c:v>
                </c:pt>
                <c:pt idx="1">
                  <c:v>4851.4870000000001</c:v>
                </c:pt>
                <c:pt idx="2">
                  <c:v>6071.3899999999994</c:v>
                </c:pt>
                <c:pt idx="3">
                  <c:v>7047.54</c:v>
                </c:pt>
                <c:pt idx="4">
                  <c:v>7909.2199999999993</c:v>
                </c:pt>
                <c:pt idx="5">
                  <c:v>8236.4500000000007</c:v>
                </c:pt>
                <c:pt idx="6">
                  <c:v>8707.5499999999993</c:v>
                </c:pt>
                <c:pt idx="7">
                  <c:v>8880.15</c:v>
                </c:pt>
                <c:pt idx="8">
                  <c:v>8794.7900000000009</c:v>
                </c:pt>
                <c:pt idx="9">
                  <c:v>8916.8499999999985</c:v>
                </c:pt>
                <c:pt idx="10">
                  <c:v>8751.07</c:v>
                </c:pt>
                <c:pt idx="11">
                  <c:v>8787.9</c:v>
                </c:pt>
                <c:pt idx="12">
                  <c:v>8770.67</c:v>
                </c:pt>
                <c:pt idx="13">
                  <c:v>8621</c:v>
                </c:pt>
                <c:pt idx="14">
                  <c:v>8696.5300000000007</c:v>
                </c:pt>
                <c:pt idx="15">
                  <c:v>8551.4</c:v>
                </c:pt>
                <c:pt idx="16">
                  <c:v>8418.3499999999985</c:v>
                </c:pt>
                <c:pt idx="17">
                  <c:v>8291.7699999999986</c:v>
                </c:pt>
                <c:pt idx="18">
                  <c:v>8205.1</c:v>
                </c:pt>
                <c:pt idx="19">
                  <c:v>8059.1299999999992</c:v>
                </c:pt>
                <c:pt idx="20">
                  <c:v>8013.869999999999</c:v>
                </c:pt>
                <c:pt idx="21">
                  <c:v>7834.2899999999991</c:v>
                </c:pt>
                <c:pt idx="22">
                  <c:v>7721.7699999999986</c:v>
                </c:pt>
                <c:pt idx="23">
                  <c:v>7372.51</c:v>
                </c:pt>
                <c:pt idx="24">
                  <c:v>7197.7899999999991</c:v>
                </c:pt>
                <c:pt idx="25">
                  <c:v>6979.7799999999988</c:v>
                </c:pt>
                <c:pt idx="26">
                  <c:v>6802.01</c:v>
                </c:pt>
                <c:pt idx="27">
                  <c:v>6580.84</c:v>
                </c:pt>
                <c:pt idx="28">
                  <c:v>6380.83</c:v>
                </c:pt>
                <c:pt idx="29">
                  <c:v>6267.86</c:v>
                </c:pt>
                <c:pt idx="30">
                  <c:v>6199.76</c:v>
                </c:pt>
                <c:pt idx="31">
                  <c:v>6047.5199999999995</c:v>
                </c:pt>
                <c:pt idx="32">
                  <c:v>5900.01</c:v>
                </c:pt>
                <c:pt idx="33">
                  <c:v>5846.25</c:v>
                </c:pt>
                <c:pt idx="34">
                  <c:v>5845.8600000000006</c:v>
                </c:pt>
                <c:pt idx="35">
                  <c:v>5527.76</c:v>
                </c:pt>
                <c:pt idx="36">
                  <c:v>5384.4500000000007</c:v>
                </c:pt>
                <c:pt idx="37">
                  <c:v>5333.51</c:v>
                </c:pt>
                <c:pt idx="38">
                  <c:v>5309.9800000000005</c:v>
                </c:pt>
                <c:pt idx="39">
                  <c:v>5081.9500000000007</c:v>
                </c:pt>
                <c:pt idx="40">
                  <c:v>5093.76</c:v>
                </c:pt>
                <c:pt idx="41">
                  <c:v>5062.4500000000007</c:v>
                </c:pt>
                <c:pt idx="42">
                  <c:v>4902.1399999999994</c:v>
                </c:pt>
                <c:pt idx="43">
                  <c:v>4761.62</c:v>
                </c:pt>
                <c:pt idx="44">
                  <c:v>4834.58</c:v>
                </c:pt>
                <c:pt idx="45">
                  <c:v>4652.7199999999993</c:v>
                </c:pt>
                <c:pt idx="46">
                  <c:v>4540.5220000000008</c:v>
                </c:pt>
                <c:pt idx="47">
                  <c:v>4498.6450000000004</c:v>
                </c:pt>
                <c:pt idx="48">
                  <c:v>4362.7049999999999</c:v>
                </c:pt>
                <c:pt idx="49">
                  <c:v>4289.9639999999999</c:v>
                </c:pt>
                <c:pt idx="50">
                  <c:v>4077.2110000000002</c:v>
                </c:pt>
                <c:pt idx="51">
                  <c:v>4127.6760000000004</c:v>
                </c:pt>
                <c:pt idx="52">
                  <c:v>4012.5920000000001</c:v>
                </c:pt>
                <c:pt idx="53">
                  <c:v>3940.92</c:v>
                </c:pt>
                <c:pt idx="54">
                  <c:v>3985.7390000000005</c:v>
                </c:pt>
                <c:pt idx="55">
                  <c:v>3929.348</c:v>
                </c:pt>
                <c:pt idx="56">
                  <c:v>3842.864</c:v>
                </c:pt>
                <c:pt idx="57">
                  <c:v>3766.1240000000003</c:v>
                </c:pt>
                <c:pt idx="58">
                  <c:v>3627.0519999999997</c:v>
                </c:pt>
                <c:pt idx="59">
                  <c:v>3612.2880000000005</c:v>
                </c:pt>
                <c:pt idx="60">
                  <c:v>3451.3770000000004</c:v>
                </c:pt>
                <c:pt idx="61">
                  <c:v>3509.2160000000003</c:v>
                </c:pt>
                <c:pt idx="62">
                  <c:v>3352.3989999999994</c:v>
                </c:pt>
                <c:pt idx="63">
                  <c:v>3232.3950000000004</c:v>
                </c:pt>
                <c:pt idx="64">
                  <c:v>3180.9900000000002</c:v>
                </c:pt>
                <c:pt idx="65">
                  <c:v>3142.1019999999999</c:v>
                </c:pt>
                <c:pt idx="66">
                  <c:v>3045.395</c:v>
                </c:pt>
                <c:pt idx="67">
                  <c:v>2907.366</c:v>
                </c:pt>
                <c:pt idx="68">
                  <c:v>2933.643</c:v>
                </c:pt>
                <c:pt idx="69">
                  <c:v>2823.1909999999998</c:v>
                </c:pt>
                <c:pt idx="70">
                  <c:v>2707.252</c:v>
                </c:pt>
                <c:pt idx="71">
                  <c:v>2622.1639999999998</c:v>
                </c:pt>
                <c:pt idx="72">
                  <c:v>2674.92</c:v>
                </c:pt>
                <c:pt idx="73">
                  <c:v>2584.44</c:v>
                </c:pt>
                <c:pt idx="74">
                  <c:v>2513.0929999999998</c:v>
                </c:pt>
                <c:pt idx="75">
                  <c:v>2456.2449999999999</c:v>
                </c:pt>
                <c:pt idx="76">
                  <c:v>2441.1750000000002</c:v>
                </c:pt>
                <c:pt idx="77">
                  <c:v>2366.0630000000001</c:v>
                </c:pt>
                <c:pt idx="78">
                  <c:v>2253.6869999999999</c:v>
                </c:pt>
                <c:pt idx="79">
                  <c:v>2186.8379999999997</c:v>
                </c:pt>
                <c:pt idx="80">
                  <c:v>2231.0879999999997</c:v>
                </c:pt>
                <c:pt idx="81">
                  <c:v>2232.5940000000001</c:v>
                </c:pt>
                <c:pt idx="82">
                  <c:v>2107.884</c:v>
                </c:pt>
                <c:pt idx="83">
                  <c:v>2043.3309999999997</c:v>
                </c:pt>
                <c:pt idx="84">
                  <c:v>2015.768</c:v>
                </c:pt>
                <c:pt idx="85">
                  <c:v>1934.923</c:v>
                </c:pt>
                <c:pt idx="86">
                  <c:v>1885.6189999999997</c:v>
                </c:pt>
                <c:pt idx="87">
                  <c:v>1821.585</c:v>
                </c:pt>
                <c:pt idx="88">
                  <c:v>1799.279</c:v>
                </c:pt>
                <c:pt idx="89">
                  <c:v>1743.25</c:v>
                </c:pt>
                <c:pt idx="90">
                  <c:v>1742.0129999999999</c:v>
                </c:pt>
                <c:pt idx="91">
                  <c:v>1609.1510000000003</c:v>
                </c:pt>
                <c:pt idx="92">
                  <c:v>1606.9520000000002</c:v>
                </c:pt>
                <c:pt idx="93">
                  <c:v>1513.68</c:v>
                </c:pt>
                <c:pt idx="94">
                  <c:v>1532.0100000000002</c:v>
                </c:pt>
                <c:pt idx="95">
                  <c:v>1458.23</c:v>
                </c:pt>
                <c:pt idx="96">
                  <c:v>1439.5399999999997</c:v>
                </c:pt>
                <c:pt idx="97">
                  <c:v>1400.6000000000001</c:v>
                </c:pt>
                <c:pt idx="98">
                  <c:v>1411.7199999999998</c:v>
                </c:pt>
                <c:pt idx="99">
                  <c:v>1364.7500000000002</c:v>
                </c:pt>
                <c:pt idx="100">
                  <c:v>1420.43</c:v>
                </c:pt>
                <c:pt idx="101">
                  <c:v>1311.8799999999997</c:v>
                </c:pt>
                <c:pt idx="102">
                  <c:v>1326.9699999999998</c:v>
                </c:pt>
                <c:pt idx="103">
                  <c:v>1231.6400000000003</c:v>
                </c:pt>
                <c:pt idx="104">
                  <c:v>1292.5700000000002</c:v>
                </c:pt>
                <c:pt idx="105">
                  <c:v>1174.6600000000003</c:v>
                </c:pt>
                <c:pt idx="106">
                  <c:v>1165.94</c:v>
                </c:pt>
                <c:pt idx="107">
                  <c:v>1173.71</c:v>
                </c:pt>
                <c:pt idx="108">
                  <c:v>1205.5200000000004</c:v>
                </c:pt>
                <c:pt idx="109">
                  <c:v>1166.23</c:v>
                </c:pt>
                <c:pt idx="110">
                  <c:v>1218.5299999999997</c:v>
                </c:pt>
                <c:pt idx="111">
                  <c:v>1161.1500000000001</c:v>
                </c:pt>
                <c:pt idx="112">
                  <c:v>1093.73</c:v>
                </c:pt>
                <c:pt idx="113">
                  <c:v>1171.3000000000002</c:v>
                </c:pt>
                <c:pt idx="114">
                  <c:v>1073.8000000000002</c:v>
                </c:pt>
                <c:pt idx="115">
                  <c:v>1097.52</c:v>
                </c:pt>
                <c:pt idx="116">
                  <c:v>1126.43</c:v>
                </c:pt>
                <c:pt idx="117">
                  <c:v>1115.3300000000002</c:v>
                </c:pt>
                <c:pt idx="118">
                  <c:v>1083.95</c:v>
                </c:pt>
                <c:pt idx="119">
                  <c:v>1085.8499999999999</c:v>
                </c:pt>
                <c:pt idx="120">
                  <c:v>1030.6999999999998</c:v>
                </c:pt>
                <c:pt idx="121">
                  <c:v>956.81000000000017</c:v>
                </c:pt>
                <c:pt idx="122">
                  <c:v>938.202</c:v>
                </c:pt>
                <c:pt idx="123">
                  <c:v>926.65199999999993</c:v>
                </c:pt>
                <c:pt idx="124">
                  <c:v>891.56799999999998</c:v>
                </c:pt>
                <c:pt idx="125">
                  <c:v>863.5150000000001</c:v>
                </c:pt>
                <c:pt idx="126">
                  <c:v>823.95899999999995</c:v>
                </c:pt>
                <c:pt idx="127">
                  <c:v>819.93599999999992</c:v>
                </c:pt>
                <c:pt idx="128">
                  <c:v>765.39200000000005</c:v>
                </c:pt>
                <c:pt idx="129">
                  <c:v>709.59500000000003</c:v>
                </c:pt>
                <c:pt idx="130">
                  <c:v>719.85</c:v>
                </c:pt>
                <c:pt idx="131">
                  <c:v>711.32700000000011</c:v>
                </c:pt>
                <c:pt idx="132">
                  <c:v>719.57400000000007</c:v>
                </c:pt>
                <c:pt idx="133">
                  <c:v>686.8180000000001</c:v>
                </c:pt>
                <c:pt idx="134">
                  <c:v>651.05000000000007</c:v>
                </c:pt>
                <c:pt idx="135">
                  <c:v>671.30600000000015</c:v>
                </c:pt>
                <c:pt idx="136">
                  <c:v>611.76099999999997</c:v>
                </c:pt>
                <c:pt idx="137">
                  <c:v>609.25599999999986</c:v>
                </c:pt>
                <c:pt idx="138">
                  <c:v>605.26199999999994</c:v>
                </c:pt>
                <c:pt idx="139">
                  <c:v>582.24399999999991</c:v>
                </c:pt>
                <c:pt idx="140">
                  <c:v>581.75099999999998</c:v>
                </c:pt>
                <c:pt idx="141">
                  <c:v>550.47599999999989</c:v>
                </c:pt>
                <c:pt idx="142">
                  <c:v>557.72399999999993</c:v>
                </c:pt>
                <c:pt idx="143">
                  <c:v>501.19199999999995</c:v>
                </c:pt>
                <c:pt idx="144">
                  <c:v>508.45400000000001</c:v>
                </c:pt>
                <c:pt idx="145">
                  <c:v>517.95699999999999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476-4D7E-91FB-28D51CBA55F9}"/>
            </c:ext>
          </c:extLst>
        </c:ser>
        <c:ser>
          <c:idx val="2"/>
          <c:order val="1"/>
          <c:tx>
            <c:strRef>
              <c:f>'3 Data'!$P$5</c:f>
              <c:strCache>
                <c:ptCount val="1"/>
                <c:pt idx="0">
                  <c:v>Exc mCherry (590) </c:v>
                </c:pt>
              </c:strCache>
            </c:strRef>
          </c:tx>
          <c:spPr>
            <a:ln w="25400">
              <a:solidFill>
                <a:srgbClr val="4600A5"/>
              </a:solidFill>
              <a:prstDash val="solid"/>
            </a:ln>
          </c:spPr>
          <c:marker>
            <c:symbol val="none"/>
          </c:marker>
          <c:xVal>
            <c:numRef>
              <c:f>'3 Data'!$C$7:$C$102</c:f>
              <c:numCache>
                <c:formatCode>General</c:formatCode>
                <c:ptCount val="96"/>
                <c:pt idx="0">
                  <c:v>605</c:v>
                </c:pt>
                <c:pt idx="1">
                  <c:v>606</c:v>
                </c:pt>
                <c:pt idx="2">
                  <c:v>607</c:v>
                </c:pt>
                <c:pt idx="3">
                  <c:v>608</c:v>
                </c:pt>
                <c:pt idx="4">
                  <c:v>609</c:v>
                </c:pt>
                <c:pt idx="5">
                  <c:v>610</c:v>
                </c:pt>
                <c:pt idx="6">
                  <c:v>611</c:v>
                </c:pt>
                <c:pt idx="7">
                  <c:v>612</c:v>
                </c:pt>
                <c:pt idx="8">
                  <c:v>613</c:v>
                </c:pt>
                <c:pt idx="9">
                  <c:v>614</c:v>
                </c:pt>
                <c:pt idx="10">
                  <c:v>615</c:v>
                </c:pt>
                <c:pt idx="11">
                  <c:v>616</c:v>
                </c:pt>
                <c:pt idx="12">
                  <c:v>617</c:v>
                </c:pt>
                <c:pt idx="13">
                  <c:v>618</c:v>
                </c:pt>
                <c:pt idx="14">
                  <c:v>619</c:v>
                </c:pt>
                <c:pt idx="15">
                  <c:v>620</c:v>
                </c:pt>
                <c:pt idx="16">
                  <c:v>621</c:v>
                </c:pt>
                <c:pt idx="17">
                  <c:v>622</c:v>
                </c:pt>
                <c:pt idx="18">
                  <c:v>623</c:v>
                </c:pt>
                <c:pt idx="19">
                  <c:v>624</c:v>
                </c:pt>
                <c:pt idx="20">
                  <c:v>625</c:v>
                </c:pt>
                <c:pt idx="21">
                  <c:v>626</c:v>
                </c:pt>
                <c:pt idx="22">
                  <c:v>627</c:v>
                </c:pt>
                <c:pt idx="23">
                  <c:v>628</c:v>
                </c:pt>
                <c:pt idx="24">
                  <c:v>629</c:v>
                </c:pt>
                <c:pt idx="25">
                  <c:v>630</c:v>
                </c:pt>
                <c:pt idx="26">
                  <c:v>631</c:v>
                </c:pt>
                <c:pt idx="27">
                  <c:v>632</c:v>
                </c:pt>
                <c:pt idx="28">
                  <c:v>633</c:v>
                </c:pt>
                <c:pt idx="29">
                  <c:v>634</c:v>
                </c:pt>
                <c:pt idx="30">
                  <c:v>635</c:v>
                </c:pt>
                <c:pt idx="31">
                  <c:v>636</c:v>
                </c:pt>
                <c:pt idx="32">
                  <c:v>637</c:v>
                </c:pt>
                <c:pt idx="33">
                  <c:v>638</c:v>
                </c:pt>
                <c:pt idx="34">
                  <c:v>639</c:v>
                </c:pt>
                <c:pt idx="35">
                  <c:v>640</c:v>
                </c:pt>
                <c:pt idx="36">
                  <c:v>641</c:v>
                </c:pt>
                <c:pt idx="37">
                  <c:v>642</c:v>
                </c:pt>
                <c:pt idx="38">
                  <c:v>643</c:v>
                </c:pt>
                <c:pt idx="39">
                  <c:v>644</c:v>
                </c:pt>
                <c:pt idx="40">
                  <c:v>645</c:v>
                </c:pt>
                <c:pt idx="41">
                  <c:v>646</c:v>
                </c:pt>
                <c:pt idx="42">
                  <c:v>647</c:v>
                </c:pt>
                <c:pt idx="43">
                  <c:v>648</c:v>
                </c:pt>
                <c:pt idx="44">
                  <c:v>649</c:v>
                </c:pt>
                <c:pt idx="45">
                  <c:v>650</c:v>
                </c:pt>
                <c:pt idx="46">
                  <c:v>651</c:v>
                </c:pt>
                <c:pt idx="47">
                  <c:v>652</c:v>
                </c:pt>
                <c:pt idx="48">
                  <c:v>653</c:v>
                </c:pt>
                <c:pt idx="49">
                  <c:v>654</c:v>
                </c:pt>
                <c:pt idx="50">
                  <c:v>655</c:v>
                </c:pt>
                <c:pt idx="51">
                  <c:v>656</c:v>
                </c:pt>
                <c:pt idx="52">
                  <c:v>657</c:v>
                </c:pt>
                <c:pt idx="53">
                  <c:v>658</c:v>
                </c:pt>
                <c:pt idx="54">
                  <c:v>659</c:v>
                </c:pt>
                <c:pt idx="55">
                  <c:v>660</c:v>
                </c:pt>
                <c:pt idx="56">
                  <c:v>661</c:v>
                </c:pt>
                <c:pt idx="57">
                  <c:v>662</c:v>
                </c:pt>
                <c:pt idx="58">
                  <c:v>663</c:v>
                </c:pt>
                <c:pt idx="59">
                  <c:v>664</c:v>
                </c:pt>
                <c:pt idx="60">
                  <c:v>665</c:v>
                </c:pt>
                <c:pt idx="61">
                  <c:v>666</c:v>
                </c:pt>
                <c:pt idx="62">
                  <c:v>667</c:v>
                </c:pt>
                <c:pt idx="63">
                  <c:v>668</c:v>
                </c:pt>
                <c:pt idx="64">
                  <c:v>669</c:v>
                </c:pt>
                <c:pt idx="65">
                  <c:v>670</c:v>
                </c:pt>
                <c:pt idx="66">
                  <c:v>671</c:v>
                </c:pt>
                <c:pt idx="67">
                  <c:v>672</c:v>
                </c:pt>
                <c:pt idx="68">
                  <c:v>673</c:v>
                </c:pt>
                <c:pt idx="69">
                  <c:v>674</c:v>
                </c:pt>
                <c:pt idx="70">
                  <c:v>675</c:v>
                </c:pt>
                <c:pt idx="71">
                  <c:v>676</c:v>
                </c:pt>
                <c:pt idx="72">
                  <c:v>677</c:v>
                </c:pt>
                <c:pt idx="73">
                  <c:v>678</c:v>
                </c:pt>
                <c:pt idx="74">
                  <c:v>679</c:v>
                </c:pt>
                <c:pt idx="75">
                  <c:v>680</c:v>
                </c:pt>
                <c:pt idx="76">
                  <c:v>681</c:v>
                </c:pt>
                <c:pt idx="77">
                  <c:v>682</c:v>
                </c:pt>
                <c:pt idx="78">
                  <c:v>683</c:v>
                </c:pt>
                <c:pt idx="79">
                  <c:v>684</c:v>
                </c:pt>
                <c:pt idx="80">
                  <c:v>685</c:v>
                </c:pt>
                <c:pt idx="81">
                  <c:v>686</c:v>
                </c:pt>
                <c:pt idx="82">
                  <c:v>687</c:v>
                </c:pt>
                <c:pt idx="83">
                  <c:v>688</c:v>
                </c:pt>
                <c:pt idx="84">
                  <c:v>689</c:v>
                </c:pt>
                <c:pt idx="85">
                  <c:v>690</c:v>
                </c:pt>
                <c:pt idx="86">
                  <c:v>691</c:v>
                </c:pt>
                <c:pt idx="87">
                  <c:v>692</c:v>
                </c:pt>
                <c:pt idx="88">
                  <c:v>693</c:v>
                </c:pt>
                <c:pt idx="89">
                  <c:v>694</c:v>
                </c:pt>
                <c:pt idx="90">
                  <c:v>695</c:v>
                </c:pt>
                <c:pt idx="91">
                  <c:v>696</c:v>
                </c:pt>
                <c:pt idx="92">
                  <c:v>697</c:v>
                </c:pt>
                <c:pt idx="93">
                  <c:v>698</c:v>
                </c:pt>
                <c:pt idx="94">
                  <c:v>699</c:v>
                </c:pt>
                <c:pt idx="95">
                  <c:v>700</c:v>
                </c:pt>
              </c:numCache>
            </c:numRef>
          </c:xVal>
          <c:yVal>
            <c:numRef>
              <c:f>'3 Data'!$D$7:$D$102</c:f>
              <c:numCache>
                <c:formatCode>General</c:formatCode>
                <c:ptCount val="96"/>
                <c:pt idx="0">
                  <c:v>1029.6779999999999</c:v>
                </c:pt>
                <c:pt idx="1">
                  <c:v>1056.9699999999998</c:v>
                </c:pt>
                <c:pt idx="2">
                  <c:v>1035.6849999999999</c:v>
                </c:pt>
                <c:pt idx="3">
                  <c:v>990.38699999999994</c:v>
                </c:pt>
                <c:pt idx="4">
                  <c:v>1081.7059999999999</c:v>
                </c:pt>
                <c:pt idx="5">
                  <c:v>1002.871</c:v>
                </c:pt>
                <c:pt idx="6">
                  <c:v>1010.614</c:v>
                </c:pt>
                <c:pt idx="7">
                  <c:v>983.35400000000004</c:v>
                </c:pt>
                <c:pt idx="8">
                  <c:v>936.30100000000004</c:v>
                </c:pt>
                <c:pt idx="9">
                  <c:v>925.02199999999993</c:v>
                </c:pt>
                <c:pt idx="10">
                  <c:v>869.74299999999994</c:v>
                </c:pt>
                <c:pt idx="11">
                  <c:v>865.72899999999993</c:v>
                </c:pt>
                <c:pt idx="12">
                  <c:v>957.7890000000001</c:v>
                </c:pt>
                <c:pt idx="13">
                  <c:v>888.73099999999988</c:v>
                </c:pt>
                <c:pt idx="14">
                  <c:v>897.99699999999996</c:v>
                </c:pt>
                <c:pt idx="15">
                  <c:v>848.46399999999994</c:v>
                </c:pt>
                <c:pt idx="16">
                  <c:v>926.25599999999997</c:v>
                </c:pt>
                <c:pt idx="17">
                  <c:v>903.23599999999999</c:v>
                </c:pt>
                <c:pt idx="18">
                  <c:v>843.67399999999998</c:v>
                </c:pt>
                <c:pt idx="19">
                  <c:v>817.66899999999998</c:v>
                </c:pt>
                <c:pt idx="20">
                  <c:v>864.69299999999998</c:v>
                </c:pt>
                <c:pt idx="21">
                  <c:v>851.68999999999994</c:v>
                </c:pt>
                <c:pt idx="22">
                  <c:v>774.88600000000008</c:v>
                </c:pt>
                <c:pt idx="23">
                  <c:v>838.93700000000001</c:v>
                </c:pt>
                <c:pt idx="24">
                  <c:v>826.16399999999999</c:v>
                </c:pt>
                <c:pt idx="25">
                  <c:v>834.41200000000003</c:v>
                </c:pt>
                <c:pt idx="26">
                  <c:v>774.875</c:v>
                </c:pt>
                <c:pt idx="27">
                  <c:v>805.13900000000001</c:v>
                </c:pt>
                <c:pt idx="28">
                  <c:v>770.86900000000003</c:v>
                </c:pt>
                <c:pt idx="29">
                  <c:v>780.38499999999999</c:v>
                </c:pt>
                <c:pt idx="30">
                  <c:v>806.64200000000005</c:v>
                </c:pt>
                <c:pt idx="31">
                  <c:v>758.61</c:v>
                </c:pt>
                <c:pt idx="32">
                  <c:v>697.32900000000006</c:v>
                </c:pt>
                <c:pt idx="33">
                  <c:v>699.32600000000014</c:v>
                </c:pt>
                <c:pt idx="34">
                  <c:v>699.57500000000005</c:v>
                </c:pt>
                <c:pt idx="35">
                  <c:v>718.33500000000004</c:v>
                </c:pt>
                <c:pt idx="36">
                  <c:v>696.81700000000012</c:v>
                </c:pt>
                <c:pt idx="37">
                  <c:v>649.7879999999999</c:v>
                </c:pt>
                <c:pt idx="38">
                  <c:v>638.28499999999985</c:v>
                </c:pt>
                <c:pt idx="39">
                  <c:v>598.2639999999999</c:v>
                </c:pt>
                <c:pt idx="40">
                  <c:v>667.80500000000006</c:v>
                </c:pt>
                <c:pt idx="41">
                  <c:v>654.03399999999988</c:v>
                </c:pt>
                <c:pt idx="42">
                  <c:v>655.54899999999986</c:v>
                </c:pt>
                <c:pt idx="43">
                  <c:v>621.77599999999995</c:v>
                </c:pt>
                <c:pt idx="44">
                  <c:v>617.52999999999986</c:v>
                </c:pt>
                <c:pt idx="45">
                  <c:v>596.26199999999994</c:v>
                </c:pt>
                <c:pt idx="46">
                  <c:v>599.77099999999996</c:v>
                </c:pt>
                <c:pt idx="47">
                  <c:v>616.77499999999986</c:v>
                </c:pt>
                <c:pt idx="48">
                  <c:v>618.52699999999993</c:v>
                </c:pt>
                <c:pt idx="49">
                  <c:v>567.24399999999991</c:v>
                </c:pt>
                <c:pt idx="50">
                  <c:v>581.50299999999993</c:v>
                </c:pt>
                <c:pt idx="51">
                  <c:v>543.2349999999999</c:v>
                </c:pt>
                <c:pt idx="52">
                  <c:v>564.48899999999992</c:v>
                </c:pt>
                <c:pt idx="53">
                  <c:v>569.99799999999993</c:v>
                </c:pt>
                <c:pt idx="54">
                  <c:v>526.21199999999999</c:v>
                </c:pt>
                <c:pt idx="55">
                  <c:v>495.94899999999996</c:v>
                </c:pt>
                <c:pt idx="56">
                  <c:v>529.71599999999989</c:v>
                </c:pt>
                <c:pt idx="57">
                  <c:v>536.45900000000006</c:v>
                </c:pt>
                <c:pt idx="58">
                  <c:v>492.94400000000002</c:v>
                </c:pt>
                <c:pt idx="59">
                  <c:v>451.67199999999997</c:v>
                </c:pt>
                <c:pt idx="60">
                  <c:v>497.44</c:v>
                </c:pt>
                <c:pt idx="61">
                  <c:v>462.43200000000002</c:v>
                </c:pt>
                <c:pt idx="62">
                  <c:v>486.93099999999998</c:v>
                </c:pt>
                <c:pt idx="63">
                  <c:v>457.42500000000001</c:v>
                </c:pt>
                <c:pt idx="64">
                  <c:v>429.91</c:v>
                </c:pt>
                <c:pt idx="65">
                  <c:v>428.90899999999999</c:v>
                </c:pt>
                <c:pt idx="66">
                  <c:v>443.66499999999996</c:v>
                </c:pt>
                <c:pt idx="67">
                  <c:v>395.64300000000003</c:v>
                </c:pt>
                <c:pt idx="68">
                  <c:v>374.88399999999996</c:v>
                </c:pt>
                <c:pt idx="69">
                  <c:v>361.38200000000006</c:v>
                </c:pt>
                <c:pt idx="70">
                  <c:v>361.37600000000003</c:v>
                </c:pt>
                <c:pt idx="71">
                  <c:v>384.63899999999995</c:v>
                </c:pt>
                <c:pt idx="72">
                  <c:v>365.88100000000003</c:v>
                </c:pt>
                <c:pt idx="73">
                  <c:v>389.38399999999996</c:v>
                </c:pt>
                <c:pt idx="74">
                  <c:v>353.12</c:v>
                </c:pt>
                <c:pt idx="75">
                  <c:v>331.613</c:v>
                </c:pt>
                <c:pt idx="76">
                  <c:v>336.61500000000007</c:v>
                </c:pt>
                <c:pt idx="77">
                  <c:v>334.11700000000002</c:v>
                </c:pt>
                <c:pt idx="78">
                  <c:v>349.12199999999996</c:v>
                </c:pt>
                <c:pt idx="79">
                  <c:v>349.61799999999999</c:v>
                </c:pt>
                <c:pt idx="80">
                  <c:v>324.11099999999999</c:v>
                </c:pt>
                <c:pt idx="81">
                  <c:v>319.60900000000004</c:v>
                </c:pt>
                <c:pt idx="82">
                  <c:v>301.59799999999996</c:v>
                </c:pt>
                <c:pt idx="83">
                  <c:v>322.60599999999999</c:v>
                </c:pt>
                <c:pt idx="84">
                  <c:v>284.09100000000001</c:v>
                </c:pt>
                <c:pt idx="85">
                  <c:v>268.08799999999997</c:v>
                </c:pt>
                <c:pt idx="86">
                  <c:v>295.84499999999997</c:v>
                </c:pt>
                <c:pt idx="87">
                  <c:v>289.59499999999997</c:v>
                </c:pt>
                <c:pt idx="88">
                  <c:v>313.601</c:v>
                </c:pt>
                <c:pt idx="89">
                  <c:v>231.82199999999995</c:v>
                </c:pt>
                <c:pt idx="90">
                  <c:v>303.09799999999996</c:v>
                </c:pt>
                <c:pt idx="91">
                  <c:v>233.57400000000001</c:v>
                </c:pt>
                <c:pt idx="92">
                  <c:v>256.58299999999997</c:v>
                </c:pt>
                <c:pt idx="93">
                  <c:v>238.57499999999999</c:v>
                </c:pt>
                <c:pt idx="94">
                  <c:v>190.55899999999997</c:v>
                </c:pt>
                <c:pt idx="95">
                  <c:v>236.32200000000006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476-4D7E-91FB-28D51CBA55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6209664"/>
        <c:axId val="66211200"/>
      </c:scatterChart>
      <c:valAx>
        <c:axId val="66209664"/>
        <c:scaling>
          <c:orientation val="minMax"/>
          <c:max val="700"/>
          <c:min val="550"/>
        </c:scaling>
        <c:delete val="0"/>
        <c:axPos val="b"/>
        <c:numFmt formatCode="General" sourceLinked="1"/>
        <c:majorTickMark val="cross"/>
        <c:minorTickMark val="out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nl-NL"/>
          </a:p>
        </c:txPr>
        <c:crossAx val="66211200"/>
        <c:crosses val="autoZero"/>
        <c:crossBetween val="midCat"/>
        <c:majorUnit val="50"/>
        <c:minorUnit val="1"/>
      </c:valAx>
      <c:valAx>
        <c:axId val="66211200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nl-NL"/>
          </a:p>
        </c:txPr>
        <c:crossAx val="6620966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7789242762565133"/>
          <c:y val="1.97043055788239E-2"/>
          <c:w val="0.75373134328358204"/>
          <c:h val="0.13300510973362401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735" b="1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nl-N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25" b="1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nl-NL"/>
    </a:p>
  </c:txPr>
  <c:printSettings>
    <c:headerFooter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7288220807539"/>
          <c:y val="4.8077007722721499E-2"/>
          <c:w val="0.83559373898909595"/>
          <c:h val="0.86298228862285098"/>
        </c:manualLayout>
      </c:layout>
      <c:scatterChart>
        <c:scatterStyle val="lineMarker"/>
        <c:varyColors val="0"/>
        <c:ser>
          <c:idx val="0"/>
          <c:order val="0"/>
          <c:tx>
            <c:strRef>
              <c:f>'3 Data'!$N$3</c:f>
              <c:strCache>
                <c:ptCount val="1"/>
                <c:pt idx="0">
                  <c:v>Sample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2"/>
            <c:spPr>
              <a:noFill/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'3 Data'!$N$7:$N$157</c:f>
              <c:numCache>
                <c:formatCode>General</c:formatCode>
                <c:ptCount val="151"/>
                <c:pt idx="0">
                  <c:v>550</c:v>
                </c:pt>
                <c:pt idx="1">
                  <c:v>551</c:v>
                </c:pt>
                <c:pt idx="2">
                  <c:v>552</c:v>
                </c:pt>
                <c:pt idx="3">
                  <c:v>553</c:v>
                </c:pt>
                <c:pt idx="4">
                  <c:v>554</c:v>
                </c:pt>
                <c:pt idx="5">
                  <c:v>555</c:v>
                </c:pt>
                <c:pt idx="6">
                  <c:v>556</c:v>
                </c:pt>
                <c:pt idx="7">
                  <c:v>557</c:v>
                </c:pt>
                <c:pt idx="8">
                  <c:v>558</c:v>
                </c:pt>
                <c:pt idx="9">
                  <c:v>559</c:v>
                </c:pt>
                <c:pt idx="10">
                  <c:v>560</c:v>
                </c:pt>
                <c:pt idx="11">
                  <c:v>561</c:v>
                </c:pt>
                <c:pt idx="12">
                  <c:v>562</c:v>
                </c:pt>
                <c:pt idx="13">
                  <c:v>563</c:v>
                </c:pt>
                <c:pt idx="14">
                  <c:v>564</c:v>
                </c:pt>
                <c:pt idx="15">
                  <c:v>565</c:v>
                </c:pt>
                <c:pt idx="16">
                  <c:v>566</c:v>
                </c:pt>
                <c:pt idx="17">
                  <c:v>567</c:v>
                </c:pt>
                <c:pt idx="18">
                  <c:v>568</c:v>
                </c:pt>
                <c:pt idx="19">
                  <c:v>569</c:v>
                </c:pt>
                <c:pt idx="20">
                  <c:v>570</c:v>
                </c:pt>
                <c:pt idx="21">
                  <c:v>571</c:v>
                </c:pt>
                <c:pt idx="22">
                  <c:v>572</c:v>
                </c:pt>
                <c:pt idx="23">
                  <c:v>573</c:v>
                </c:pt>
                <c:pt idx="24">
                  <c:v>574</c:v>
                </c:pt>
                <c:pt idx="25">
                  <c:v>575</c:v>
                </c:pt>
                <c:pt idx="26">
                  <c:v>576</c:v>
                </c:pt>
                <c:pt idx="27">
                  <c:v>577</c:v>
                </c:pt>
                <c:pt idx="28">
                  <c:v>578</c:v>
                </c:pt>
                <c:pt idx="29">
                  <c:v>579</c:v>
                </c:pt>
                <c:pt idx="30">
                  <c:v>580</c:v>
                </c:pt>
                <c:pt idx="31">
                  <c:v>581</c:v>
                </c:pt>
                <c:pt idx="32">
                  <c:v>582</c:v>
                </c:pt>
                <c:pt idx="33">
                  <c:v>583</c:v>
                </c:pt>
                <c:pt idx="34">
                  <c:v>584</c:v>
                </c:pt>
                <c:pt idx="35">
                  <c:v>585</c:v>
                </c:pt>
                <c:pt idx="36">
                  <c:v>586</c:v>
                </c:pt>
                <c:pt idx="37">
                  <c:v>587</c:v>
                </c:pt>
                <c:pt idx="38">
                  <c:v>588</c:v>
                </c:pt>
                <c:pt idx="39">
                  <c:v>589</c:v>
                </c:pt>
                <c:pt idx="40">
                  <c:v>590</c:v>
                </c:pt>
                <c:pt idx="41">
                  <c:v>591</c:v>
                </c:pt>
                <c:pt idx="42">
                  <c:v>592</c:v>
                </c:pt>
                <c:pt idx="43">
                  <c:v>593</c:v>
                </c:pt>
                <c:pt idx="44">
                  <c:v>594</c:v>
                </c:pt>
                <c:pt idx="45">
                  <c:v>595</c:v>
                </c:pt>
                <c:pt idx="46">
                  <c:v>596</c:v>
                </c:pt>
                <c:pt idx="47">
                  <c:v>597</c:v>
                </c:pt>
                <c:pt idx="48">
                  <c:v>598</c:v>
                </c:pt>
                <c:pt idx="49">
                  <c:v>599</c:v>
                </c:pt>
                <c:pt idx="50">
                  <c:v>600</c:v>
                </c:pt>
                <c:pt idx="51">
                  <c:v>601</c:v>
                </c:pt>
                <c:pt idx="52">
                  <c:v>602</c:v>
                </c:pt>
                <c:pt idx="53">
                  <c:v>603</c:v>
                </c:pt>
                <c:pt idx="54">
                  <c:v>604</c:v>
                </c:pt>
                <c:pt idx="55">
                  <c:v>605</c:v>
                </c:pt>
                <c:pt idx="56">
                  <c:v>606</c:v>
                </c:pt>
                <c:pt idx="57">
                  <c:v>607</c:v>
                </c:pt>
                <c:pt idx="58">
                  <c:v>608</c:v>
                </c:pt>
                <c:pt idx="59">
                  <c:v>609</c:v>
                </c:pt>
                <c:pt idx="60">
                  <c:v>610</c:v>
                </c:pt>
                <c:pt idx="61">
                  <c:v>611</c:v>
                </c:pt>
                <c:pt idx="62">
                  <c:v>612</c:v>
                </c:pt>
                <c:pt idx="63">
                  <c:v>613</c:v>
                </c:pt>
                <c:pt idx="64">
                  <c:v>614</c:v>
                </c:pt>
                <c:pt idx="65">
                  <c:v>615</c:v>
                </c:pt>
                <c:pt idx="66">
                  <c:v>616</c:v>
                </c:pt>
                <c:pt idx="67">
                  <c:v>617</c:v>
                </c:pt>
                <c:pt idx="68">
                  <c:v>618</c:v>
                </c:pt>
                <c:pt idx="69">
                  <c:v>619</c:v>
                </c:pt>
                <c:pt idx="70">
                  <c:v>620</c:v>
                </c:pt>
                <c:pt idx="71">
                  <c:v>621</c:v>
                </c:pt>
                <c:pt idx="72">
                  <c:v>622</c:v>
                </c:pt>
                <c:pt idx="73">
                  <c:v>623</c:v>
                </c:pt>
                <c:pt idx="74">
                  <c:v>624</c:v>
                </c:pt>
                <c:pt idx="75">
                  <c:v>625</c:v>
                </c:pt>
                <c:pt idx="76">
                  <c:v>626</c:v>
                </c:pt>
                <c:pt idx="77">
                  <c:v>627</c:v>
                </c:pt>
                <c:pt idx="78">
                  <c:v>628</c:v>
                </c:pt>
                <c:pt idx="79">
                  <c:v>629</c:v>
                </c:pt>
                <c:pt idx="80">
                  <c:v>630</c:v>
                </c:pt>
                <c:pt idx="81">
                  <c:v>631</c:v>
                </c:pt>
                <c:pt idx="82">
                  <c:v>632</c:v>
                </c:pt>
                <c:pt idx="83">
                  <c:v>633</c:v>
                </c:pt>
                <c:pt idx="84">
                  <c:v>634</c:v>
                </c:pt>
                <c:pt idx="85">
                  <c:v>635</c:v>
                </c:pt>
                <c:pt idx="86">
                  <c:v>636</c:v>
                </c:pt>
                <c:pt idx="87">
                  <c:v>637</c:v>
                </c:pt>
                <c:pt idx="88">
                  <c:v>638</c:v>
                </c:pt>
                <c:pt idx="89">
                  <c:v>639</c:v>
                </c:pt>
                <c:pt idx="90">
                  <c:v>640</c:v>
                </c:pt>
                <c:pt idx="91">
                  <c:v>641</c:v>
                </c:pt>
                <c:pt idx="92">
                  <c:v>642</c:v>
                </c:pt>
                <c:pt idx="93">
                  <c:v>643</c:v>
                </c:pt>
                <c:pt idx="94">
                  <c:v>644</c:v>
                </c:pt>
                <c:pt idx="95">
                  <c:v>645</c:v>
                </c:pt>
                <c:pt idx="96">
                  <c:v>646</c:v>
                </c:pt>
                <c:pt idx="97">
                  <c:v>647</c:v>
                </c:pt>
                <c:pt idx="98">
                  <c:v>648</c:v>
                </c:pt>
                <c:pt idx="99">
                  <c:v>649</c:v>
                </c:pt>
                <c:pt idx="100">
                  <c:v>650</c:v>
                </c:pt>
                <c:pt idx="101">
                  <c:v>651</c:v>
                </c:pt>
                <c:pt idx="102">
                  <c:v>652</c:v>
                </c:pt>
                <c:pt idx="103">
                  <c:v>653</c:v>
                </c:pt>
                <c:pt idx="104">
                  <c:v>654</c:v>
                </c:pt>
                <c:pt idx="105">
                  <c:v>655</c:v>
                </c:pt>
                <c:pt idx="106">
                  <c:v>656</c:v>
                </c:pt>
                <c:pt idx="107">
                  <c:v>657</c:v>
                </c:pt>
                <c:pt idx="108">
                  <c:v>658</c:v>
                </c:pt>
                <c:pt idx="109">
                  <c:v>659</c:v>
                </c:pt>
                <c:pt idx="110">
                  <c:v>660</c:v>
                </c:pt>
                <c:pt idx="111">
                  <c:v>661</c:v>
                </c:pt>
                <c:pt idx="112">
                  <c:v>662</c:v>
                </c:pt>
                <c:pt idx="113">
                  <c:v>663</c:v>
                </c:pt>
                <c:pt idx="114">
                  <c:v>664</c:v>
                </c:pt>
                <c:pt idx="115">
                  <c:v>665</c:v>
                </c:pt>
                <c:pt idx="116">
                  <c:v>666</c:v>
                </c:pt>
                <c:pt idx="117">
                  <c:v>667</c:v>
                </c:pt>
                <c:pt idx="118">
                  <c:v>668</c:v>
                </c:pt>
                <c:pt idx="119">
                  <c:v>669</c:v>
                </c:pt>
                <c:pt idx="120">
                  <c:v>670</c:v>
                </c:pt>
                <c:pt idx="121">
                  <c:v>671</c:v>
                </c:pt>
                <c:pt idx="122">
                  <c:v>672</c:v>
                </c:pt>
                <c:pt idx="123">
                  <c:v>673</c:v>
                </c:pt>
                <c:pt idx="124">
                  <c:v>674</c:v>
                </c:pt>
                <c:pt idx="125">
                  <c:v>675</c:v>
                </c:pt>
                <c:pt idx="126">
                  <c:v>676</c:v>
                </c:pt>
                <c:pt idx="127">
                  <c:v>677</c:v>
                </c:pt>
                <c:pt idx="128">
                  <c:v>678</c:v>
                </c:pt>
                <c:pt idx="129">
                  <c:v>679</c:v>
                </c:pt>
                <c:pt idx="130">
                  <c:v>680</c:v>
                </c:pt>
                <c:pt idx="131">
                  <c:v>681</c:v>
                </c:pt>
                <c:pt idx="132">
                  <c:v>682</c:v>
                </c:pt>
                <c:pt idx="133">
                  <c:v>683</c:v>
                </c:pt>
                <c:pt idx="134">
                  <c:v>684</c:v>
                </c:pt>
                <c:pt idx="135">
                  <c:v>685</c:v>
                </c:pt>
                <c:pt idx="136">
                  <c:v>686</c:v>
                </c:pt>
                <c:pt idx="137">
                  <c:v>687</c:v>
                </c:pt>
                <c:pt idx="138">
                  <c:v>688</c:v>
                </c:pt>
                <c:pt idx="139">
                  <c:v>689</c:v>
                </c:pt>
                <c:pt idx="140">
                  <c:v>690</c:v>
                </c:pt>
                <c:pt idx="141">
                  <c:v>691</c:v>
                </c:pt>
                <c:pt idx="142">
                  <c:v>692</c:v>
                </c:pt>
                <c:pt idx="143">
                  <c:v>693</c:v>
                </c:pt>
                <c:pt idx="144">
                  <c:v>694</c:v>
                </c:pt>
                <c:pt idx="145">
                  <c:v>695</c:v>
                </c:pt>
                <c:pt idx="146">
                  <c:v>696</c:v>
                </c:pt>
                <c:pt idx="147">
                  <c:v>697</c:v>
                </c:pt>
                <c:pt idx="148">
                  <c:v>698</c:v>
                </c:pt>
                <c:pt idx="149">
                  <c:v>699</c:v>
                </c:pt>
                <c:pt idx="150">
                  <c:v>700</c:v>
                </c:pt>
              </c:numCache>
            </c:numRef>
          </c:xVal>
          <c:yVal>
            <c:numRef>
              <c:f>'3 Data'!$O$7:$O$157</c:f>
              <c:numCache>
                <c:formatCode>General</c:formatCode>
                <c:ptCount val="151"/>
                <c:pt idx="0">
                  <c:v>9384.5070000000014</c:v>
                </c:pt>
                <c:pt idx="1">
                  <c:v>12781.646999999999</c:v>
                </c:pt>
                <c:pt idx="2">
                  <c:v>16307.8</c:v>
                </c:pt>
                <c:pt idx="3">
                  <c:v>19622.43</c:v>
                </c:pt>
                <c:pt idx="4">
                  <c:v>22621.89</c:v>
                </c:pt>
                <c:pt idx="5">
                  <c:v>24240.78</c:v>
                </c:pt>
                <c:pt idx="6">
                  <c:v>25686.85</c:v>
                </c:pt>
                <c:pt idx="7">
                  <c:v>26590.45</c:v>
                </c:pt>
                <c:pt idx="8">
                  <c:v>27121.79</c:v>
                </c:pt>
                <c:pt idx="9">
                  <c:v>27406.85</c:v>
                </c:pt>
                <c:pt idx="10">
                  <c:v>27792.67</c:v>
                </c:pt>
                <c:pt idx="11">
                  <c:v>27429.1</c:v>
                </c:pt>
                <c:pt idx="12">
                  <c:v>27254.07</c:v>
                </c:pt>
                <c:pt idx="13">
                  <c:v>26966.81</c:v>
                </c:pt>
                <c:pt idx="14">
                  <c:v>26523.980000000003</c:v>
                </c:pt>
                <c:pt idx="15">
                  <c:v>26154.85</c:v>
                </c:pt>
                <c:pt idx="16">
                  <c:v>25365.09</c:v>
                </c:pt>
                <c:pt idx="17">
                  <c:v>25157.460000000003</c:v>
                </c:pt>
                <c:pt idx="18">
                  <c:v>24079.37</c:v>
                </c:pt>
                <c:pt idx="19">
                  <c:v>23573.56</c:v>
                </c:pt>
                <c:pt idx="20">
                  <c:v>22840.27</c:v>
                </c:pt>
                <c:pt idx="21">
                  <c:v>22211.61</c:v>
                </c:pt>
                <c:pt idx="22">
                  <c:v>21310.510000000002</c:v>
                </c:pt>
                <c:pt idx="23">
                  <c:v>20563.980000000003</c:v>
                </c:pt>
                <c:pt idx="24">
                  <c:v>19726.52</c:v>
                </c:pt>
                <c:pt idx="25">
                  <c:v>19004.07</c:v>
                </c:pt>
                <c:pt idx="26">
                  <c:v>18207.230000000003</c:v>
                </c:pt>
                <c:pt idx="27">
                  <c:v>17654.77</c:v>
                </c:pt>
                <c:pt idx="28">
                  <c:v>17257.57</c:v>
                </c:pt>
                <c:pt idx="29">
                  <c:v>16841.22</c:v>
                </c:pt>
                <c:pt idx="30">
                  <c:v>16680.740000000002</c:v>
                </c:pt>
                <c:pt idx="31">
                  <c:v>16311.619999999999</c:v>
                </c:pt>
                <c:pt idx="32">
                  <c:v>16147.550000000001</c:v>
                </c:pt>
                <c:pt idx="33">
                  <c:v>16442.07</c:v>
                </c:pt>
                <c:pt idx="34">
                  <c:v>15545.64</c:v>
                </c:pt>
                <c:pt idx="35">
                  <c:v>15479.630000000001</c:v>
                </c:pt>
                <c:pt idx="36">
                  <c:v>15422.239999999998</c:v>
                </c:pt>
                <c:pt idx="37">
                  <c:v>15457.749999999998</c:v>
                </c:pt>
                <c:pt idx="38">
                  <c:v>16162.89</c:v>
                </c:pt>
                <c:pt idx="39">
                  <c:v>15420.79</c:v>
                </c:pt>
                <c:pt idx="40">
                  <c:v>15511.34</c:v>
                </c:pt>
                <c:pt idx="41">
                  <c:v>15667.18</c:v>
                </c:pt>
                <c:pt idx="42">
                  <c:v>15839.039999999999</c:v>
                </c:pt>
                <c:pt idx="43">
                  <c:v>16027.91</c:v>
                </c:pt>
                <c:pt idx="44">
                  <c:v>16054.069999999998</c:v>
                </c:pt>
                <c:pt idx="45">
                  <c:v>16932.829999999998</c:v>
                </c:pt>
                <c:pt idx="46">
                  <c:v>16364.802</c:v>
                </c:pt>
                <c:pt idx="47">
                  <c:v>16514.855</c:v>
                </c:pt>
                <c:pt idx="48">
                  <c:v>16376.215</c:v>
                </c:pt>
                <c:pt idx="49">
                  <c:v>16709.074000000001</c:v>
                </c:pt>
                <c:pt idx="50">
                  <c:v>16498.701000000001</c:v>
                </c:pt>
                <c:pt idx="51">
                  <c:v>16631.196</c:v>
                </c:pt>
                <c:pt idx="52">
                  <c:v>16681.851999999999</c:v>
                </c:pt>
                <c:pt idx="53">
                  <c:v>16629.649999999998</c:v>
                </c:pt>
                <c:pt idx="54">
                  <c:v>16561.609</c:v>
                </c:pt>
                <c:pt idx="55">
                  <c:v>16470.758000000002</c:v>
                </c:pt>
                <c:pt idx="56">
                  <c:v>16478.513999999999</c:v>
                </c:pt>
                <c:pt idx="57">
                  <c:v>16708.274000000001</c:v>
                </c:pt>
                <c:pt idx="58">
                  <c:v>16220.972000000002</c:v>
                </c:pt>
                <c:pt idx="59">
                  <c:v>15983.268</c:v>
                </c:pt>
                <c:pt idx="60">
                  <c:v>15740.426999999998</c:v>
                </c:pt>
                <c:pt idx="61">
                  <c:v>15416.186</c:v>
                </c:pt>
                <c:pt idx="62">
                  <c:v>15193.978999999999</c:v>
                </c:pt>
                <c:pt idx="63">
                  <c:v>15627.825000000001</c:v>
                </c:pt>
                <c:pt idx="64">
                  <c:v>14533.59</c:v>
                </c:pt>
                <c:pt idx="65">
                  <c:v>14141.252</c:v>
                </c:pt>
                <c:pt idx="66">
                  <c:v>13753.955</c:v>
                </c:pt>
                <c:pt idx="67">
                  <c:v>13281.106</c:v>
                </c:pt>
                <c:pt idx="68">
                  <c:v>12819.713</c:v>
                </c:pt>
                <c:pt idx="69">
                  <c:v>12456.861000000001</c:v>
                </c:pt>
                <c:pt idx="70">
                  <c:v>11973.752</c:v>
                </c:pt>
                <c:pt idx="71">
                  <c:v>11677.584000000001</c:v>
                </c:pt>
                <c:pt idx="72">
                  <c:v>11368.41</c:v>
                </c:pt>
                <c:pt idx="73">
                  <c:v>10948.529999999999</c:v>
                </c:pt>
                <c:pt idx="74">
                  <c:v>10617.323</c:v>
                </c:pt>
                <c:pt idx="75">
                  <c:v>10302.525</c:v>
                </c:pt>
                <c:pt idx="76">
                  <c:v>10466.585000000001</c:v>
                </c:pt>
                <c:pt idx="77">
                  <c:v>9883.5329999999994</c:v>
                </c:pt>
                <c:pt idx="78">
                  <c:v>10368.317000000001</c:v>
                </c:pt>
                <c:pt idx="79">
                  <c:v>9342.518</c:v>
                </c:pt>
                <c:pt idx="80">
                  <c:v>9053.2480000000014</c:v>
                </c:pt>
                <c:pt idx="81">
                  <c:v>8728.4040000000005</c:v>
                </c:pt>
                <c:pt idx="82">
                  <c:v>8479.5640000000003</c:v>
                </c:pt>
                <c:pt idx="83">
                  <c:v>8232.3009999999995</c:v>
                </c:pt>
                <c:pt idx="84">
                  <c:v>8155.9180000000006</c:v>
                </c:pt>
                <c:pt idx="85">
                  <c:v>7706.143</c:v>
                </c:pt>
                <c:pt idx="86">
                  <c:v>7465.6289999999999</c:v>
                </c:pt>
                <c:pt idx="87">
                  <c:v>7344.4050000000007</c:v>
                </c:pt>
                <c:pt idx="88">
                  <c:v>7572.7589999999991</c:v>
                </c:pt>
                <c:pt idx="89">
                  <c:v>6736.67</c:v>
                </c:pt>
                <c:pt idx="90">
                  <c:v>6487.7629999999999</c:v>
                </c:pt>
                <c:pt idx="91">
                  <c:v>6432.8109999999997</c:v>
                </c:pt>
                <c:pt idx="92">
                  <c:v>6379.0920000000006</c:v>
                </c:pt>
                <c:pt idx="93">
                  <c:v>6011.5700000000006</c:v>
                </c:pt>
                <c:pt idx="94">
                  <c:v>5858.4500000000007</c:v>
                </c:pt>
                <c:pt idx="95">
                  <c:v>5707.2</c:v>
                </c:pt>
                <c:pt idx="96">
                  <c:v>5570.8</c:v>
                </c:pt>
                <c:pt idx="97">
                  <c:v>5288.22</c:v>
                </c:pt>
                <c:pt idx="98">
                  <c:v>5229.88</c:v>
                </c:pt>
                <c:pt idx="99">
                  <c:v>5091.0199999999995</c:v>
                </c:pt>
                <c:pt idx="100">
                  <c:v>4935.53</c:v>
                </c:pt>
                <c:pt idx="101">
                  <c:v>5036.9500000000007</c:v>
                </c:pt>
                <c:pt idx="102">
                  <c:v>4801.7999999999993</c:v>
                </c:pt>
                <c:pt idx="103">
                  <c:v>4721.08</c:v>
                </c:pt>
                <c:pt idx="104">
                  <c:v>4605.91</c:v>
                </c:pt>
                <c:pt idx="105">
                  <c:v>4470.88</c:v>
                </c:pt>
                <c:pt idx="106">
                  <c:v>4273.8600000000006</c:v>
                </c:pt>
                <c:pt idx="107">
                  <c:v>4265.1000000000004</c:v>
                </c:pt>
                <c:pt idx="108">
                  <c:v>4127.8500000000004</c:v>
                </c:pt>
                <c:pt idx="109">
                  <c:v>4094.6</c:v>
                </c:pt>
                <c:pt idx="110">
                  <c:v>4176.5</c:v>
                </c:pt>
                <c:pt idx="111">
                  <c:v>3894.44</c:v>
                </c:pt>
                <c:pt idx="112">
                  <c:v>4071.4399999999996</c:v>
                </c:pt>
                <c:pt idx="113">
                  <c:v>3667.7799999999997</c:v>
                </c:pt>
                <c:pt idx="114">
                  <c:v>3522.35</c:v>
                </c:pt>
                <c:pt idx="115">
                  <c:v>3459.45</c:v>
                </c:pt>
                <c:pt idx="116">
                  <c:v>3585.38</c:v>
                </c:pt>
                <c:pt idx="117">
                  <c:v>3277.0199999999995</c:v>
                </c:pt>
                <c:pt idx="118">
                  <c:v>3246.4399999999996</c:v>
                </c:pt>
                <c:pt idx="119">
                  <c:v>3135.85</c:v>
                </c:pt>
                <c:pt idx="120">
                  <c:v>3119.35</c:v>
                </c:pt>
                <c:pt idx="121">
                  <c:v>2977.84</c:v>
                </c:pt>
                <c:pt idx="122">
                  <c:v>2984.3720000000003</c:v>
                </c:pt>
                <c:pt idx="123">
                  <c:v>2765.5419999999999</c:v>
                </c:pt>
                <c:pt idx="124">
                  <c:v>2751.1080000000002</c:v>
                </c:pt>
                <c:pt idx="125">
                  <c:v>2680.875</c:v>
                </c:pt>
                <c:pt idx="126">
                  <c:v>2499.009</c:v>
                </c:pt>
                <c:pt idx="127">
                  <c:v>2433.5859999999998</c:v>
                </c:pt>
                <c:pt idx="128">
                  <c:v>2398.5020000000004</c:v>
                </c:pt>
                <c:pt idx="129">
                  <c:v>2295.835</c:v>
                </c:pt>
                <c:pt idx="130">
                  <c:v>2378.2200000000003</c:v>
                </c:pt>
                <c:pt idx="131">
                  <c:v>2206.1570000000002</c:v>
                </c:pt>
                <c:pt idx="132">
                  <c:v>2156.0540000000001</c:v>
                </c:pt>
                <c:pt idx="133">
                  <c:v>2022.6379999999999</c:v>
                </c:pt>
                <c:pt idx="134">
                  <c:v>1898.2600000000002</c:v>
                </c:pt>
                <c:pt idx="135">
                  <c:v>1875.9560000000001</c:v>
                </c:pt>
                <c:pt idx="136">
                  <c:v>1834.3910000000001</c:v>
                </c:pt>
                <c:pt idx="137">
                  <c:v>1811.086</c:v>
                </c:pt>
                <c:pt idx="138">
                  <c:v>1907.2619999999999</c:v>
                </c:pt>
                <c:pt idx="139">
                  <c:v>1634.644</c:v>
                </c:pt>
                <c:pt idx="140">
                  <c:v>1577.0810000000001</c:v>
                </c:pt>
                <c:pt idx="141">
                  <c:v>1570.566</c:v>
                </c:pt>
                <c:pt idx="142">
                  <c:v>1498.9939999999999</c:v>
                </c:pt>
                <c:pt idx="143">
                  <c:v>1422.89</c:v>
                </c:pt>
                <c:pt idx="144">
                  <c:v>1360.104</c:v>
                </c:pt>
                <c:pt idx="145">
                  <c:v>1353.337</c:v>
                </c:pt>
                <c:pt idx="146">
                  <c:v>1292.2619999999999</c:v>
                </c:pt>
                <c:pt idx="147">
                  <c:v>1275.25</c:v>
                </c:pt>
                <c:pt idx="148">
                  <c:v>1191.4349999999999</c:v>
                </c:pt>
                <c:pt idx="149">
                  <c:v>1192.422</c:v>
                </c:pt>
                <c:pt idx="150">
                  <c:v>1174.404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786-4C2E-8A10-76F23548E458}"/>
            </c:ext>
          </c:extLst>
        </c:ser>
        <c:ser>
          <c:idx val="1"/>
          <c:order val="1"/>
          <c:tx>
            <c:strRef>
              <c:f>'Exc 538'!$G$4:$G$5</c:f>
              <c:strCache>
                <c:ptCount val="2"/>
                <c:pt idx="0">
                  <c:v>unmix</c:v>
                </c:pt>
                <c:pt idx="1">
                  <c:v>calc</c:v>
                </c:pt>
              </c:strCache>
            </c:strRef>
          </c:tx>
          <c:spPr>
            <a:ln w="25400">
              <a:solidFill>
                <a:srgbClr val="DD0806"/>
              </a:solidFill>
              <a:prstDash val="solid"/>
            </a:ln>
          </c:spPr>
          <c:marker>
            <c:symbol val="none"/>
          </c:marker>
          <c:xVal>
            <c:numRef>
              <c:f>'Exc 538'!$B$7:$B$157</c:f>
              <c:numCache>
                <c:formatCode>0</c:formatCode>
                <c:ptCount val="151"/>
                <c:pt idx="0">
                  <c:v>550</c:v>
                </c:pt>
                <c:pt idx="1">
                  <c:v>551</c:v>
                </c:pt>
                <c:pt idx="2">
                  <c:v>552</c:v>
                </c:pt>
                <c:pt idx="3">
                  <c:v>553</c:v>
                </c:pt>
                <c:pt idx="4">
                  <c:v>554</c:v>
                </c:pt>
                <c:pt idx="5">
                  <c:v>555</c:v>
                </c:pt>
                <c:pt idx="6">
                  <c:v>556</c:v>
                </c:pt>
                <c:pt idx="7">
                  <c:v>557</c:v>
                </c:pt>
                <c:pt idx="8">
                  <c:v>558</c:v>
                </c:pt>
                <c:pt idx="9">
                  <c:v>559</c:v>
                </c:pt>
                <c:pt idx="10">
                  <c:v>560</c:v>
                </c:pt>
                <c:pt idx="11">
                  <c:v>561</c:v>
                </c:pt>
                <c:pt idx="12">
                  <c:v>562</c:v>
                </c:pt>
                <c:pt idx="13">
                  <c:v>563</c:v>
                </c:pt>
                <c:pt idx="14">
                  <c:v>564</c:v>
                </c:pt>
                <c:pt idx="15">
                  <c:v>565</c:v>
                </c:pt>
                <c:pt idx="16">
                  <c:v>566</c:v>
                </c:pt>
                <c:pt idx="17">
                  <c:v>567</c:v>
                </c:pt>
                <c:pt idx="18">
                  <c:v>568</c:v>
                </c:pt>
                <c:pt idx="19">
                  <c:v>569</c:v>
                </c:pt>
                <c:pt idx="20">
                  <c:v>570</c:v>
                </c:pt>
                <c:pt idx="21">
                  <c:v>571</c:v>
                </c:pt>
                <c:pt idx="22">
                  <c:v>572</c:v>
                </c:pt>
                <c:pt idx="23">
                  <c:v>573</c:v>
                </c:pt>
                <c:pt idx="24">
                  <c:v>574</c:v>
                </c:pt>
                <c:pt idx="25">
                  <c:v>575</c:v>
                </c:pt>
                <c:pt idx="26">
                  <c:v>576</c:v>
                </c:pt>
                <c:pt idx="27">
                  <c:v>577</c:v>
                </c:pt>
                <c:pt idx="28">
                  <c:v>578</c:v>
                </c:pt>
                <c:pt idx="29">
                  <c:v>579</c:v>
                </c:pt>
                <c:pt idx="30">
                  <c:v>580</c:v>
                </c:pt>
                <c:pt idx="31">
                  <c:v>581</c:v>
                </c:pt>
                <c:pt idx="32">
                  <c:v>582</c:v>
                </c:pt>
                <c:pt idx="33">
                  <c:v>583</c:v>
                </c:pt>
                <c:pt idx="34">
                  <c:v>584</c:v>
                </c:pt>
                <c:pt idx="35">
                  <c:v>585</c:v>
                </c:pt>
                <c:pt idx="36">
                  <c:v>586</c:v>
                </c:pt>
                <c:pt idx="37">
                  <c:v>587</c:v>
                </c:pt>
                <c:pt idx="38">
                  <c:v>588</c:v>
                </c:pt>
                <c:pt idx="39">
                  <c:v>589</c:v>
                </c:pt>
                <c:pt idx="40">
                  <c:v>590</c:v>
                </c:pt>
                <c:pt idx="41">
                  <c:v>591</c:v>
                </c:pt>
                <c:pt idx="42">
                  <c:v>592</c:v>
                </c:pt>
                <c:pt idx="43">
                  <c:v>593</c:v>
                </c:pt>
                <c:pt idx="44">
                  <c:v>594</c:v>
                </c:pt>
                <c:pt idx="45">
                  <c:v>595</c:v>
                </c:pt>
                <c:pt idx="46">
                  <c:v>596</c:v>
                </c:pt>
                <c:pt idx="47">
                  <c:v>597</c:v>
                </c:pt>
                <c:pt idx="48">
                  <c:v>598</c:v>
                </c:pt>
                <c:pt idx="49">
                  <c:v>599</c:v>
                </c:pt>
                <c:pt idx="50">
                  <c:v>600</c:v>
                </c:pt>
                <c:pt idx="51">
                  <c:v>601</c:v>
                </c:pt>
                <c:pt idx="52">
                  <c:v>602</c:v>
                </c:pt>
                <c:pt idx="53">
                  <c:v>603</c:v>
                </c:pt>
                <c:pt idx="54">
                  <c:v>604</c:v>
                </c:pt>
                <c:pt idx="55">
                  <c:v>605</c:v>
                </c:pt>
                <c:pt idx="56">
                  <c:v>606</c:v>
                </c:pt>
                <c:pt idx="57">
                  <c:v>607</c:v>
                </c:pt>
                <c:pt idx="58">
                  <c:v>608</c:v>
                </c:pt>
                <c:pt idx="59">
                  <c:v>609</c:v>
                </c:pt>
                <c:pt idx="60">
                  <c:v>610</c:v>
                </c:pt>
                <c:pt idx="61">
                  <c:v>611</c:v>
                </c:pt>
                <c:pt idx="62">
                  <c:v>612</c:v>
                </c:pt>
                <c:pt idx="63">
                  <c:v>613</c:v>
                </c:pt>
                <c:pt idx="64">
                  <c:v>614</c:v>
                </c:pt>
                <c:pt idx="65">
                  <c:v>615</c:v>
                </c:pt>
                <c:pt idx="66">
                  <c:v>616</c:v>
                </c:pt>
                <c:pt idx="67">
                  <c:v>617</c:v>
                </c:pt>
                <c:pt idx="68">
                  <c:v>618</c:v>
                </c:pt>
                <c:pt idx="69">
                  <c:v>619</c:v>
                </c:pt>
                <c:pt idx="70">
                  <c:v>620</c:v>
                </c:pt>
                <c:pt idx="71">
                  <c:v>621</c:v>
                </c:pt>
                <c:pt idx="72">
                  <c:v>622</c:v>
                </c:pt>
                <c:pt idx="73">
                  <c:v>623</c:v>
                </c:pt>
                <c:pt idx="74">
                  <c:v>624</c:v>
                </c:pt>
                <c:pt idx="75">
                  <c:v>625</c:v>
                </c:pt>
                <c:pt idx="76">
                  <c:v>626</c:v>
                </c:pt>
                <c:pt idx="77">
                  <c:v>627</c:v>
                </c:pt>
                <c:pt idx="78">
                  <c:v>628</c:v>
                </c:pt>
                <c:pt idx="79">
                  <c:v>629</c:v>
                </c:pt>
                <c:pt idx="80">
                  <c:v>630</c:v>
                </c:pt>
                <c:pt idx="81">
                  <c:v>631</c:v>
                </c:pt>
                <c:pt idx="82">
                  <c:v>632</c:v>
                </c:pt>
                <c:pt idx="83">
                  <c:v>633</c:v>
                </c:pt>
                <c:pt idx="84">
                  <c:v>634</c:v>
                </c:pt>
                <c:pt idx="85">
                  <c:v>635</c:v>
                </c:pt>
                <c:pt idx="86">
                  <c:v>636</c:v>
                </c:pt>
                <c:pt idx="87">
                  <c:v>637</c:v>
                </c:pt>
                <c:pt idx="88">
                  <c:v>638</c:v>
                </c:pt>
                <c:pt idx="89">
                  <c:v>639</c:v>
                </c:pt>
                <c:pt idx="90">
                  <c:v>640</c:v>
                </c:pt>
                <c:pt idx="91">
                  <c:v>641</c:v>
                </c:pt>
                <c:pt idx="92">
                  <c:v>642</c:v>
                </c:pt>
                <c:pt idx="93">
                  <c:v>643</c:v>
                </c:pt>
                <c:pt idx="94">
                  <c:v>644</c:v>
                </c:pt>
                <c:pt idx="95">
                  <c:v>645</c:v>
                </c:pt>
                <c:pt idx="96">
                  <c:v>646</c:v>
                </c:pt>
                <c:pt idx="97">
                  <c:v>647</c:v>
                </c:pt>
                <c:pt idx="98">
                  <c:v>648</c:v>
                </c:pt>
                <c:pt idx="99">
                  <c:v>649</c:v>
                </c:pt>
                <c:pt idx="100">
                  <c:v>650</c:v>
                </c:pt>
                <c:pt idx="101">
                  <c:v>651</c:v>
                </c:pt>
                <c:pt idx="102">
                  <c:v>652</c:v>
                </c:pt>
                <c:pt idx="103">
                  <c:v>653</c:v>
                </c:pt>
                <c:pt idx="104">
                  <c:v>654</c:v>
                </c:pt>
                <c:pt idx="105">
                  <c:v>655</c:v>
                </c:pt>
                <c:pt idx="106">
                  <c:v>656</c:v>
                </c:pt>
                <c:pt idx="107">
                  <c:v>657</c:v>
                </c:pt>
                <c:pt idx="108">
                  <c:v>658</c:v>
                </c:pt>
                <c:pt idx="109">
                  <c:v>659</c:v>
                </c:pt>
                <c:pt idx="110">
                  <c:v>660</c:v>
                </c:pt>
                <c:pt idx="111">
                  <c:v>661</c:v>
                </c:pt>
                <c:pt idx="112">
                  <c:v>662</c:v>
                </c:pt>
                <c:pt idx="113">
                  <c:v>663</c:v>
                </c:pt>
                <c:pt idx="114">
                  <c:v>664</c:v>
                </c:pt>
                <c:pt idx="115">
                  <c:v>665</c:v>
                </c:pt>
                <c:pt idx="116">
                  <c:v>666</c:v>
                </c:pt>
                <c:pt idx="117">
                  <c:v>667</c:v>
                </c:pt>
                <c:pt idx="118">
                  <c:v>668</c:v>
                </c:pt>
                <c:pt idx="119">
                  <c:v>669</c:v>
                </c:pt>
                <c:pt idx="120">
                  <c:v>670</c:v>
                </c:pt>
                <c:pt idx="121">
                  <c:v>671</c:v>
                </c:pt>
                <c:pt idx="122">
                  <c:v>672</c:v>
                </c:pt>
                <c:pt idx="123">
                  <c:v>673</c:v>
                </c:pt>
                <c:pt idx="124">
                  <c:v>674</c:v>
                </c:pt>
                <c:pt idx="125">
                  <c:v>675</c:v>
                </c:pt>
                <c:pt idx="126">
                  <c:v>676</c:v>
                </c:pt>
                <c:pt idx="127">
                  <c:v>677</c:v>
                </c:pt>
                <c:pt idx="128">
                  <c:v>678</c:v>
                </c:pt>
                <c:pt idx="129">
                  <c:v>679</c:v>
                </c:pt>
                <c:pt idx="130">
                  <c:v>680</c:v>
                </c:pt>
                <c:pt idx="131">
                  <c:v>681</c:v>
                </c:pt>
                <c:pt idx="132">
                  <c:v>682</c:v>
                </c:pt>
                <c:pt idx="133">
                  <c:v>683</c:v>
                </c:pt>
                <c:pt idx="134">
                  <c:v>684</c:v>
                </c:pt>
                <c:pt idx="135">
                  <c:v>685</c:v>
                </c:pt>
                <c:pt idx="136">
                  <c:v>686</c:v>
                </c:pt>
                <c:pt idx="137">
                  <c:v>687</c:v>
                </c:pt>
                <c:pt idx="138">
                  <c:v>688</c:v>
                </c:pt>
                <c:pt idx="139">
                  <c:v>689</c:v>
                </c:pt>
                <c:pt idx="140">
                  <c:v>690</c:v>
                </c:pt>
                <c:pt idx="141">
                  <c:v>691</c:v>
                </c:pt>
                <c:pt idx="142">
                  <c:v>692</c:v>
                </c:pt>
                <c:pt idx="143">
                  <c:v>693</c:v>
                </c:pt>
                <c:pt idx="144">
                  <c:v>694</c:v>
                </c:pt>
                <c:pt idx="145">
                  <c:v>695</c:v>
                </c:pt>
                <c:pt idx="146">
                  <c:v>696</c:v>
                </c:pt>
                <c:pt idx="147">
                  <c:v>697</c:v>
                </c:pt>
                <c:pt idx="148">
                  <c:v>698</c:v>
                </c:pt>
                <c:pt idx="149">
                  <c:v>699</c:v>
                </c:pt>
                <c:pt idx="150">
                  <c:v>700</c:v>
                </c:pt>
              </c:numCache>
            </c:numRef>
          </c:xVal>
          <c:yVal>
            <c:numRef>
              <c:f>'Exc 538'!$G$7:$G$157</c:f>
              <c:numCache>
                <c:formatCode>0</c:formatCode>
                <c:ptCount val="151"/>
                <c:pt idx="0">
                  <c:v>9397.5511766838354</c:v>
                </c:pt>
                <c:pt idx="1">
                  <c:v>12763.460283945182</c:v>
                </c:pt>
                <c:pt idx="2">
                  <c:v>16399.84986528736</c:v>
                </c:pt>
                <c:pt idx="3">
                  <c:v>19638.325089401853</c:v>
                </c:pt>
                <c:pt idx="4">
                  <c:v>22363.945886843107</c:v>
                </c:pt>
                <c:pt idx="5">
                  <c:v>24094.401797434824</c:v>
                </c:pt>
                <c:pt idx="6">
                  <c:v>25685.030504168913</c:v>
                </c:pt>
                <c:pt idx="7">
                  <c:v>26607.153545105135</c:v>
                </c:pt>
                <c:pt idx="8">
                  <c:v>27085.894029181829</c:v>
                </c:pt>
                <c:pt idx="9">
                  <c:v>27482.519265553088</c:v>
                </c:pt>
                <c:pt idx="10">
                  <c:v>27426.127038830735</c:v>
                </c:pt>
                <c:pt idx="11">
                  <c:v>27386.250266219613</c:v>
                </c:pt>
                <c:pt idx="12">
                  <c:v>27302.163241206465</c:v>
                </c:pt>
                <c:pt idx="13">
                  <c:v>26938.865191304762</c:v>
                </c:pt>
                <c:pt idx="14">
                  <c:v>26629.730334499785</c:v>
                </c:pt>
                <c:pt idx="15">
                  <c:v>25963.842224735632</c:v>
                </c:pt>
                <c:pt idx="16">
                  <c:v>25466.059835772932</c:v>
                </c:pt>
                <c:pt idx="17">
                  <c:v>24912.548610013135</c:v>
                </c:pt>
                <c:pt idx="18">
                  <c:v>24227.654808478212</c:v>
                </c:pt>
                <c:pt idx="19">
                  <c:v>23599.977715597342</c:v>
                </c:pt>
                <c:pt idx="20">
                  <c:v>22987.733148831012</c:v>
                </c:pt>
                <c:pt idx="21">
                  <c:v>22228.472013319526</c:v>
                </c:pt>
                <c:pt idx="22">
                  <c:v>21448.592651973569</c:v>
                </c:pt>
                <c:pt idx="23">
                  <c:v>20548.163406736461</c:v>
                </c:pt>
                <c:pt idx="24">
                  <c:v>19737.35206116331</c:v>
                </c:pt>
                <c:pt idx="25">
                  <c:v>18996.520734795769</c:v>
                </c:pt>
                <c:pt idx="26">
                  <c:v>18320.693950411678</c:v>
                </c:pt>
                <c:pt idx="27">
                  <c:v>17779.775060274227</c:v>
                </c:pt>
                <c:pt idx="28">
                  <c:v>17323.886252807835</c:v>
                </c:pt>
                <c:pt idx="29">
                  <c:v>16976.124833864636</c:v>
                </c:pt>
                <c:pt idx="30">
                  <c:v>16663.598135872366</c:v>
                </c:pt>
                <c:pt idx="31">
                  <c:v>16429.877054964541</c:v>
                </c:pt>
                <c:pt idx="32">
                  <c:v>16175.772037179311</c:v>
                </c:pt>
                <c:pt idx="33">
                  <c:v>16000.67747458773</c:v>
                </c:pt>
                <c:pt idx="34">
                  <c:v>15885.289127760068</c:v>
                </c:pt>
                <c:pt idx="35">
                  <c:v>15631.872052255319</c:v>
                </c:pt>
                <c:pt idx="36">
                  <c:v>15488.088134716943</c:v>
                </c:pt>
                <c:pt idx="37">
                  <c:v>15509.253987201317</c:v>
                </c:pt>
                <c:pt idx="38">
                  <c:v>15575.984328243829</c:v>
                </c:pt>
                <c:pt idx="39">
                  <c:v>15479.77928120453</c:v>
                </c:pt>
                <c:pt idx="40">
                  <c:v>15694.735946450717</c:v>
                </c:pt>
                <c:pt idx="41">
                  <c:v>15822.998987372415</c:v>
                </c:pt>
                <c:pt idx="42">
                  <c:v>15962.191256812343</c:v>
                </c:pt>
                <c:pt idx="43">
                  <c:v>16033.664808926394</c:v>
                </c:pt>
                <c:pt idx="44">
                  <c:v>16302.701388187197</c:v>
                </c:pt>
                <c:pt idx="45">
                  <c:v>16319.222531121797</c:v>
                </c:pt>
                <c:pt idx="46">
                  <c:v>16398.48857910966</c:v>
                </c:pt>
                <c:pt idx="47">
                  <c:v>16550.115105134275</c:v>
                </c:pt>
                <c:pt idx="48">
                  <c:v>16633.349657989565</c:v>
                </c:pt>
                <c:pt idx="49">
                  <c:v>16664.3034451079</c:v>
                </c:pt>
                <c:pt idx="50">
                  <c:v>16588.532673115122</c:v>
                </c:pt>
                <c:pt idx="51">
                  <c:v>16709.82674406857</c:v>
                </c:pt>
                <c:pt idx="52">
                  <c:v>16710.043645423761</c:v>
                </c:pt>
                <c:pt idx="53">
                  <c:v>16671.46999859214</c:v>
                </c:pt>
                <c:pt idx="54">
                  <c:v>16754.850240097632</c:v>
                </c:pt>
                <c:pt idx="55">
                  <c:v>16694.618896515422</c:v>
                </c:pt>
                <c:pt idx="56">
                  <c:v>16582.422543097913</c:v>
                </c:pt>
                <c:pt idx="57">
                  <c:v>16492.096000348803</c:v>
                </c:pt>
                <c:pt idx="58">
                  <c:v>16293.759565514229</c:v>
                </c:pt>
                <c:pt idx="59">
                  <c:v>16146.698389939897</c:v>
                </c:pt>
                <c:pt idx="60">
                  <c:v>15833.537014761392</c:v>
                </c:pt>
                <c:pt idx="61">
                  <c:v>15619.09265347305</c:v>
                </c:pt>
                <c:pt idx="62">
                  <c:v>15268.047448865875</c:v>
                </c:pt>
                <c:pt idx="63">
                  <c:v>14864.190909661034</c:v>
                </c:pt>
                <c:pt idx="64">
                  <c:v>14547.594240615068</c:v>
                </c:pt>
                <c:pt idx="65">
                  <c:v>14222.295704002181</c:v>
                </c:pt>
                <c:pt idx="66">
                  <c:v>13786.90714687296</c:v>
                </c:pt>
                <c:pt idx="67">
                  <c:v>13336.369475751384</c:v>
                </c:pt>
                <c:pt idx="68">
                  <c:v>13029.677331126446</c:v>
                </c:pt>
                <c:pt idx="69">
                  <c:v>12528.165301947887</c:v>
                </c:pt>
                <c:pt idx="70">
                  <c:v>12139.732223274754</c:v>
                </c:pt>
                <c:pt idx="71">
                  <c:v>11683.343040049491</c:v>
                </c:pt>
                <c:pt idx="72">
                  <c:v>11473.228298724738</c:v>
                </c:pt>
                <c:pt idx="73">
                  <c:v>11131.512716140071</c:v>
                </c:pt>
                <c:pt idx="74">
                  <c:v>10783.394548839122</c:v>
                </c:pt>
                <c:pt idx="75">
                  <c:v>10408.128597763589</c:v>
                </c:pt>
                <c:pt idx="76">
                  <c:v>10159.490124308122</c:v>
                </c:pt>
                <c:pt idx="77">
                  <c:v>9820.4484042702898</c:v>
                </c:pt>
                <c:pt idx="78">
                  <c:v>9552.8481044853725</c:v>
                </c:pt>
                <c:pt idx="79">
                  <c:v>9250.4272223068583</c:v>
                </c:pt>
                <c:pt idx="80">
                  <c:v>9054.7687853903226</c:v>
                </c:pt>
                <c:pt idx="81">
                  <c:v>8794.2331781298926</c:v>
                </c:pt>
                <c:pt idx="82">
                  <c:v>8544.3926572592973</c:v>
                </c:pt>
                <c:pt idx="83">
                  <c:v>8233.656188683206</c:v>
                </c:pt>
                <c:pt idx="84">
                  <c:v>7980.9635179668167</c:v>
                </c:pt>
                <c:pt idx="85">
                  <c:v>7691.6483932738392</c:v>
                </c:pt>
                <c:pt idx="86">
                  <c:v>7428.7237512066904</c:v>
                </c:pt>
                <c:pt idx="87">
                  <c:v>7232.3698447498209</c:v>
                </c:pt>
                <c:pt idx="88">
                  <c:v>7008.5272602712203</c:v>
                </c:pt>
                <c:pt idx="89">
                  <c:v>6766.8992811830449</c:v>
                </c:pt>
                <c:pt idx="90">
                  <c:v>6582.6354558505736</c:v>
                </c:pt>
                <c:pt idx="91">
                  <c:v>6367.5508448911642</c:v>
                </c:pt>
                <c:pt idx="92">
                  <c:v>6191.2472111202624</c:v>
                </c:pt>
                <c:pt idx="93">
                  <c:v>5992.848745719677</c:v>
                </c:pt>
                <c:pt idx="94">
                  <c:v>5847.0540071231817</c:v>
                </c:pt>
                <c:pt idx="95">
                  <c:v>5654.8104726768915</c:v>
                </c:pt>
                <c:pt idx="96">
                  <c:v>5547.4426606021725</c:v>
                </c:pt>
                <c:pt idx="97">
                  <c:v>5372.1799619114499</c:v>
                </c:pt>
                <c:pt idx="98">
                  <c:v>5262.5812985662178</c:v>
                </c:pt>
                <c:pt idx="99">
                  <c:v>5150.1864345719205</c:v>
                </c:pt>
                <c:pt idx="100">
                  <c:v>5102.6141934749066</c:v>
                </c:pt>
                <c:pt idx="101">
                  <c:v>4895.9065643183139</c:v>
                </c:pt>
                <c:pt idx="102">
                  <c:v>4841.6891606790596</c:v>
                </c:pt>
                <c:pt idx="103">
                  <c:v>4641.1270810679544</c:v>
                </c:pt>
                <c:pt idx="104">
                  <c:v>4630.2379248576617</c:v>
                </c:pt>
                <c:pt idx="105">
                  <c:v>4454.135898926771</c:v>
                </c:pt>
                <c:pt idx="106">
                  <c:v>4363.4464723667861</c:v>
                </c:pt>
                <c:pt idx="107">
                  <c:v>4273.612319722778</c:v>
                </c:pt>
                <c:pt idx="108">
                  <c:v>4183.0863787153685</c:v>
                </c:pt>
                <c:pt idx="109">
                  <c:v>4075.0278962832463</c:v>
                </c:pt>
                <c:pt idx="110">
                  <c:v>4018.7812514300281</c:v>
                </c:pt>
                <c:pt idx="111">
                  <c:v>3886.4020665792191</c:v>
                </c:pt>
                <c:pt idx="112">
                  <c:v>3738.1897840395864</c:v>
                </c:pt>
                <c:pt idx="113">
                  <c:v>3740.9516893636555</c:v>
                </c:pt>
                <c:pt idx="114">
                  <c:v>3586.990667260704</c:v>
                </c:pt>
                <c:pt idx="115">
                  <c:v>3496.1310115006781</c:v>
                </c:pt>
                <c:pt idx="116">
                  <c:v>3464.3866529840438</c:v>
                </c:pt>
                <c:pt idx="117">
                  <c:v>3371.19477002946</c:v>
                </c:pt>
                <c:pt idx="118">
                  <c:v>3277.8249415987348</c:v>
                </c:pt>
                <c:pt idx="119">
                  <c:v>3201.2803814643376</c:v>
                </c:pt>
                <c:pt idx="120">
                  <c:v>3085.3176290775527</c:v>
                </c:pt>
                <c:pt idx="121">
                  <c:v>2949.3070504428401</c:v>
                </c:pt>
                <c:pt idx="122">
                  <c:v>2883.4843172408655</c:v>
                </c:pt>
                <c:pt idx="123">
                  <c:v>2799.8883383387938</c:v>
                </c:pt>
                <c:pt idx="124">
                  <c:v>2699.8127284822294</c:v>
                </c:pt>
                <c:pt idx="125">
                  <c:v>2628.5757354819107</c:v>
                </c:pt>
                <c:pt idx="126">
                  <c:v>2514.2686023497831</c:v>
                </c:pt>
                <c:pt idx="127">
                  <c:v>2454.4135206027768</c:v>
                </c:pt>
                <c:pt idx="128">
                  <c:v>2374.1995994238478</c:v>
                </c:pt>
                <c:pt idx="129">
                  <c:v>2277.0987037092764</c:v>
                </c:pt>
                <c:pt idx="130">
                  <c:v>2212.1076755891727</c:v>
                </c:pt>
                <c:pt idx="131">
                  <c:v>2155.3969002074696</c:v>
                </c:pt>
                <c:pt idx="132">
                  <c:v>2101.0921752060372</c:v>
                </c:pt>
                <c:pt idx="133">
                  <c:v>2024.7938013039973</c:v>
                </c:pt>
                <c:pt idx="134">
                  <c:v>1938.896282710813</c:v>
                </c:pt>
                <c:pt idx="135">
                  <c:v>1909.3680059558224</c:v>
                </c:pt>
                <c:pt idx="136">
                  <c:v>1826.290604393706</c:v>
                </c:pt>
                <c:pt idx="137">
                  <c:v>1778.8941800740145</c:v>
                </c:pt>
                <c:pt idx="138">
                  <c:v>1705.2085476835632</c:v>
                </c:pt>
                <c:pt idx="139">
                  <c:v>1654.9219217623306</c:v>
                </c:pt>
                <c:pt idx="140">
                  <c:v>1585.6384542661237</c:v>
                </c:pt>
                <c:pt idx="141">
                  <c:v>1520.1157171003422</c:v>
                </c:pt>
                <c:pt idx="142">
                  <c:v>1490.5619951001352</c:v>
                </c:pt>
                <c:pt idx="143">
                  <c:v>1401.6278982199342</c:v>
                </c:pt>
                <c:pt idx="144">
                  <c:v>1363.9178138274692</c:v>
                </c:pt>
                <c:pt idx="145">
                  <c:v>1341.3595783992528</c:v>
                </c:pt>
                <c:pt idx="146">
                  <c:v>1284.2286109636975</c:v>
                </c:pt>
                <c:pt idx="147">
                  <c:v>1234.9236822002008</c:v>
                </c:pt>
                <c:pt idx="148">
                  <c:v>1177.5983241843833</c:v>
                </c:pt>
                <c:pt idx="149">
                  <c:v>1149.8404827772129</c:v>
                </c:pt>
                <c:pt idx="150">
                  <c:v>1161.1234794801189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786-4C2E-8A10-76F23548E458}"/>
            </c:ext>
          </c:extLst>
        </c:ser>
        <c:ser>
          <c:idx val="3"/>
          <c:order val="2"/>
          <c:tx>
            <c:strRef>
              <c:f>'Exc 538'!$J$4:$J$5</c:f>
              <c:strCache>
                <c:ptCount val="2"/>
                <c:pt idx="0">
                  <c:v>unmixed sp1</c:v>
                </c:pt>
                <c:pt idx="1">
                  <c:v>blank</c:v>
                </c:pt>
              </c:strCache>
            </c:strRef>
          </c:tx>
          <c:spPr>
            <a:ln w="12700">
              <a:solidFill>
                <a:srgbClr val="0000D4"/>
              </a:solidFill>
              <a:prstDash val="solid"/>
            </a:ln>
          </c:spPr>
          <c:marker>
            <c:symbol val="circle"/>
            <c:size val="2"/>
            <c:spPr>
              <a:noFill/>
              <a:ln>
                <a:solidFill>
                  <a:srgbClr val="0000D4"/>
                </a:solidFill>
                <a:prstDash val="solid"/>
              </a:ln>
            </c:spPr>
          </c:marker>
          <c:xVal>
            <c:numRef>
              <c:f>'Exc 538'!$B$7:$B$157</c:f>
              <c:numCache>
                <c:formatCode>0</c:formatCode>
                <c:ptCount val="151"/>
                <c:pt idx="0">
                  <c:v>550</c:v>
                </c:pt>
                <c:pt idx="1">
                  <c:v>551</c:v>
                </c:pt>
                <c:pt idx="2">
                  <c:v>552</c:v>
                </c:pt>
                <c:pt idx="3">
                  <c:v>553</c:v>
                </c:pt>
                <c:pt idx="4">
                  <c:v>554</c:v>
                </c:pt>
                <c:pt idx="5">
                  <c:v>555</c:v>
                </c:pt>
                <c:pt idx="6">
                  <c:v>556</c:v>
                </c:pt>
                <c:pt idx="7">
                  <c:v>557</c:v>
                </c:pt>
                <c:pt idx="8">
                  <c:v>558</c:v>
                </c:pt>
                <c:pt idx="9">
                  <c:v>559</c:v>
                </c:pt>
                <c:pt idx="10">
                  <c:v>560</c:v>
                </c:pt>
                <c:pt idx="11">
                  <c:v>561</c:v>
                </c:pt>
                <c:pt idx="12">
                  <c:v>562</c:v>
                </c:pt>
                <c:pt idx="13">
                  <c:v>563</c:v>
                </c:pt>
                <c:pt idx="14">
                  <c:v>564</c:v>
                </c:pt>
                <c:pt idx="15">
                  <c:v>565</c:v>
                </c:pt>
                <c:pt idx="16">
                  <c:v>566</c:v>
                </c:pt>
                <c:pt idx="17">
                  <c:v>567</c:v>
                </c:pt>
                <c:pt idx="18">
                  <c:v>568</c:v>
                </c:pt>
                <c:pt idx="19">
                  <c:v>569</c:v>
                </c:pt>
                <c:pt idx="20">
                  <c:v>570</c:v>
                </c:pt>
                <c:pt idx="21">
                  <c:v>571</c:v>
                </c:pt>
                <c:pt idx="22">
                  <c:v>572</c:v>
                </c:pt>
                <c:pt idx="23">
                  <c:v>573</c:v>
                </c:pt>
                <c:pt idx="24">
                  <c:v>574</c:v>
                </c:pt>
                <c:pt idx="25">
                  <c:v>575</c:v>
                </c:pt>
                <c:pt idx="26">
                  <c:v>576</c:v>
                </c:pt>
                <c:pt idx="27">
                  <c:v>577</c:v>
                </c:pt>
                <c:pt idx="28">
                  <c:v>578</c:v>
                </c:pt>
                <c:pt idx="29">
                  <c:v>579</c:v>
                </c:pt>
                <c:pt idx="30">
                  <c:v>580</c:v>
                </c:pt>
                <c:pt idx="31">
                  <c:v>581</c:v>
                </c:pt>
                <c:pt idx="32">
                  <c:v>582</c:v>
                </c:pt>
                <c:pt idx="33">
                  <c:v>583</c:v>
                </c:pt>
                <c:pt idx="34">
                  <c:v>584</c:v>
                </c:pt>
                <c:pt idx="35">
                  <c:v>585</c:v>
                </c:pt>
                <c:pt idx="36">
                  <c:v>586</c:v>
                </c:pt>
                <c:pt idx="37">
                  <c:v>587</c:v>
                </c:pt>
                <c:pt idx="38">
                  <c:v>588</c:v>
                </c:pt>
                <c:pt idx="39">
                  <c:v>589</c:v>
                </c:pt>
                <c:pt idx="40">
                  <c:v>590</c:v>
                </c:pt>
                <c:pt idx="41">
                  <c:v>591</c:v>
                </c:pt>
                <c:pt idx="42">
                  <c:v>592</c:v>
                </c:pt>
                <c:pt idx="43">
                  <c:v>593</c:v>
                </c:pt>
                <c:pt idx="44">
                  <c:v>594</c:v>
                </c:pt>
                <c:pt idx="45">
                  <c:v>595</c:v>
                </c:pt>
                <c:pt idx="46">
                  <c:v>596</c:v>
                </c:pt>
                <c:pt idx="47">
                  <c:v>597</c:v>
                </c:pt>
                <c:pt idx="48">
                  <c:v>598</c:v>
                </c:pt>
                <c:pt idx="49">
                  <c:v>599</c:v>
                </c:pt>
                <c:pt idx="50">
                  <c:v>600</c:v>
                </c:pt>
                <c:pt idx="51">
                  <c:v>601</c:v>
                </c:pt>
                <c:pt idx="52">
                  <c:v>602</c:v>
                </c:pt>
                <c:pt idx="53">
                  <c:v>603</c:v>
                </c:pt>
                <c:pt idx="54">
                  <c:v>604</c:v>
                </c:pt>
                <c:pt idx="55">
                  <c:v>605</c:v>
                </c:pt>
                <c:pt idx="56">
                  <c:v>606</c:v>
                </c:pt>
                <c:pt idx="57">
                  <c:v>607</c:v>
                </c:pt>
                <c:pt idx="58">
                  <c:v>608</c:v>
                </c:pt>
                <c:pt idx="59">
                  <c:v>609</c:v>
                </c:pt>
                <c:pt idx="60">
                  <c:v>610</c:v>
                </c:pt>
                <c:pt idx="61">
                  <c:v>611</c:v>
                </c:pt>
                <c:pt idx="62">
                  <c:v>612</c:v>
                </c:pt>
                <c:pt idx="63">
                  <c:v>613</c:v>
                </c:pt>
                <c:pt idx="64">
                  <c:v>614</c:v>
                </c:pt>
                <c:pt idx="65">
                  <c:v>615</c:v>
                </c:pt>
                <c:pt idx="66">
                  <c:v>616</c:v>
                </c:pt>
                <c:pt idx="67">
                  <c:v>617</c:v>
                </c:pt>
                <c:pt idx="68">
                  <c:v>618</c:v>
                </c:pt>
                <c:pt idx="69">
                  <c:v>619</c:v>
                </c:pt>
                <c:pt idx="70">
                  <c:v>620</c:v>
                </c:pt>
                <c:pt idx="71">
                  <c:v>621</c:v>
                </c:pt>
                <c:pt idx="72">
                  <c:v>622</c:v>
                </c:pt>
                <c:pt idx="73">
                  <c:v>623</c:v>
                </c:pt>
                <c:pt idx="74">
                  <c:v>624</c:v>
                </c:pt>
                <c:pt idx="75">
                  <c:v>625</c:v>
                </c:pt>
                <c:pt idx="76">
                  <c:v>626</c:v>
                </c:pt>
                <c:pt idx="77">
                  <c:v>627</c:v>
                </c:pt>
                <c:pt idx="78">
                  <c:v>628</c:v>
                </c:pt>
                <c:pt idx="79">
                  <c:v>629</c:v>
                </c:pt>
                <c:pt idx="80">
                  <c:v>630</c:v>
                </c:pt>
                <c:pt idx="81">
                  <c:v>631</c:v>
                </c:pt>
                <c:pt idx="82">
                  <c:v>632</c:v>
                </c:pt>
                <c:pt idx="83">
                  <c:v>633</c:v>
                </c:pt>
                <c:pt idx="84">
                  <c:v>634</c:v>
                </c:pt>
                <c:pt idx="85">
                  <c:v>635</c:v>
                </c:pt>
                <c:pt idx="86">
                  <c:v>636</c:v>
                </c:pt>
                <c:pt idx="87">
                  <c:v>637</c:v>
                </c:pt>
                <c:pt idx="88">
                  <c:v>638</c:v>
                </c:pt>
                <c:pt idx="89">
                  <c:v>639</c:v>
                </c:pt>
                <c:pt idx="90">
                  <c:v>640</c:v>
                </c:pt>
                <c:pt idx="91">
                  <c:v>641</c:v>
                </c:pt>
                <c:pt idx="92">
                  <c:v>642</c:v>
                </c:pt>
                <c:pt idx="93">
                  <c:v>643</c:v>
                </c:pt>
                <c:pt idx="94">
                  <c:v>644</c:v>
                </c:pt>
                <c:pt idx="95">
                  <c:v>645</c:v>
                </c:pt>
                <c:pt idx="96">
                  <c:v>646</c:v>
                </c:pt>
                <c:pt idx="97">
                  <c:v>647</c:v>
                </c:pt>
                <c:pt idx="98">
                  <c:v>648</c:v>
                </c:pt>
                <c:pt idx="99">
                  <c:v>649</c:v>
                </c:pt>
                <c:pt idx="100">
                  <c:v>650</c:v>
                </c:pt>
                <c:pt idx="101">
                  <c:v>651</c:v>
                </c:pt>
                <c:pt idx="102">
                  <c:v>652</c:v>
                </c:pt>
                <c:pt idx="103">
                  <c:v>653</c:v>
                </c:pt>
                <c:pt idx="104">
                  <c:v>654</c:v>
                </c:pt>
                <c:pt idx="105">
                  <c:v>655</c:v>
                </c:pt>
                <c:pt idx="106">
                  <c:v>656</c:v>
                </c:pt>
                <c:pt idx="107">
                  <c:v>657</c:v>
                </c:pt>
                <c:pt idx="108">
                  <c:v>658</c:v>
                </c:pt>
                <c:pt idx="109">
                  <c:v>659</c:v>
                </c:pt>
                <c:pt idx="110">
                  <c:v>660</c:v>
                </c:pt>
                <c:pt idx="111">
                  <c:v>661</c:v>
                </c:pt>
                <c:pt idx="112">
                  <c:v>662</c:v>
                </c:pt>
                <c:pt idx="113">
                  <c:v>663</c:v>
                </c:pt>
                <c:pt idx="114">
                  <c:v>664</c:v>
                </c:pt>
                <c:pt idx="115">
                  <c:v>665</c:v>
                </c:pt>
                <c:pt idx="116">
                  <c:v>666</c:v>
                </c:pt>
                <c:pt idx="117">
                  <c:v>667</c:v>
                </c:pt>
                <c:pt idx="118">
                  <c:v>668</c:v>
                </c:pt>
                <c:pt idx="119">
                  <c:v>669</c:v>
                </c:pt>
                <c:pt idx="120">
                  <c:v>670</c:v>
                </c:pt>
                <c:pt idx="121">
                  <c:v>671</c:v>
                </c:pt>
                <c:pt idx="122">
                  <c:v>672</c:v>
                </c:pt>
                <c:pt idx="123">
                  <c:v>673</c:v>
                </c:pt>
                <c:pt idx="124">
                  <c:v>674</c:v>
                </c:pt>
                <c:pt idx="125">
                  <c:v>675</c:v>
                </c:pt>
                <c:pt idx="126">
                  <c:v>676</c:v>
                </c:pt>
                <c:pt idx="127">
                  <c:v>677</c:v>
                </c:pt>
                <c:pt idx="128">
                  <c:v>678</c:v>
                </c:pt>
                <c:pt idx="129">
                  <c:v>679</c:v>
                </c:pt>
                <c:pt idx="130">
                  <c:v>680</c:v>
                </c:pt>
                <c:pt idx="131">
                  <c:v>681</c:v>
                </c:pt>
                <c:pt idx="132">
                  <c:v>682</c:v>
                </c:pt>
                <c:pt idx="133">
                  <c:v>683</c:v>
                </c:pt>
                <c:pt idx="134">
                  <c:v>684</c:v>
                </c:pt>
                <c:pt idx="135">
                  <c:v>685</c:v>
                </c:pt>
                <c:pt idx="136">
                  <c:v>686</c:v>
                </c:pt>
                <c:pt idx="137">
                  <c:v>687</c:v>
                </c:pt>
                <c:pt idx="138">
                  <c:v>688</c:v>
                </c:pt>
                <c:pt idx="139">
                  <c:v>689</c:v>
                </c:pt>
                <c:pt idx="140">
                  <c:v>690</c:v>
                </c:pt>
                <c:pt idx="141">
                  <c:v>691</c:v>
                </c:pt>
                <c:pt idx="142">
                  <c:v>692</c:v>
                </c:pt>
                <c:pt idx="143">
                  <c:v>693</c:v>
                </c:pt>
                <c:pt idx="144">
                  <c:v>694</c:v>
                </c:pt>
                <c:pt idx="145">
                  <c:v>695</c:v>
                </c:pt>
                <c:pt idx="146">
                  <c:v>696</c:v>
                </c:pt>
                <c:pt idx="147">
                  <c:v>697</c:v>
                </c:pt>
                <c:pt idx="148">
                  <c:v>698</c:v>
                </c:pt>
                <c:pt idx="149">
                  <c:v>699</c:v>
                </c:pt>
                <c:pt idx="150">
                  <c:v>700</c:v>
                </c:pt>
              </c:numCache>
            </c:numRef>
          </c:xVal>
          <c:yVal>
            <c:numRef>
              <c:f>'Exc 538'!$J$7:$J$157</c:f>
              <c:numCache>
                <c:formatCode>0</c:formatCode>
                <c:ptCount val="151"/>
                <c:pt idx="0">
                  <c:v>3394.6652157910198</c:v>
                </c:pt>
                <c:pt idx="1">
                  <c:v>4640.9204767178189</c:v>
                </c:pt>
                <c:pt idx="2">
                  <c:v>5807.8766722738401</c:v>
                </c:pt>
                <c:pt idx="3">
                  <c:v>6741.659350316284</c:v>
                </c:pt>
                <c:pt idx="4">
                  <c:v>7565.9403092013044</c:v>
                </c:pt>
                <c:pt idx="5">
                  <c:v>7878.967718652546</c:v>
                </c:pt>
                <c:pt idx="6">
                  <c:v>8329.6208146170939</c:v>
                </c:pt>
                <c:pt idx="7">
                  <c:v>8494.7295481417841</c:v>
                </c:pt>
                <c:pt idx="8">
                  <c:v>8413.0743830568063</c:v>
                </c:pt>
                <c:pt idx="9">
                  <c:v>8529.8366774601855</c:v>
                </c:pt>
                <c:pt idx="10">
                  <c:v>8371.2519390840389</c:v>
                </c:pt>
                <c:pt idx="11">
                  <c:v>8406.483426081224</c:v>
                </c:pt>
                <c:pt idx="12">
                  <c:v>8390.00125065463</c:v>
                </c:pt>
                <c:pt idx="13">
                  <c:v>8246.8272984724717</c:v>
                </c:pt>
                <c:pt idx="14">
                  <c:v>8319.0791098462832</c:v>
                </c:pt>
                <c:pt idx="15">
                  <c:v>8180.248110446294</c:v>
                </c:pt>
                <c:pt idx="16">
                  <c:v>8052.9728091979732</c:v>
                </c:pt>
                <c:pt idx="17">
                  <c:v>7931.886693963007</c:v>
                </c:pt>
                <c:pt idx="18">
                  <c:v>7848.9783861148926</c:v>
                </c:pt>
                <c:pt idx="19">
                  <c:v>7709.3438447904473</c:v>
                </c:pt>
                <c:pt idx="20">
                  <c:v>7666.0482406228493</c:v>
                </c:pt>
                <c:pt idx="21">
                  <c:v>7494.2624563449599</c:v>
                </c:pt>
                <c:pt idx="22">
                  <c:v>7386.6261023693041</c:v>
                </c:pt>
                <c:pt idx="23">
                  <c:v>7052.5248493517329</c:v>
                </c:pt>
                <c:pt idx="24">
                  <c:v>6885.3881290653253</c:v>
                </c:pt>
                <c:pt idx="25">
                  <c:v>6676.8403017436704</c:v>
                </c:pt>
                <c:pt idx="26">
                  <c:v>6506.7859589934742</c:v>
                </c:pt>
                <c:pt idx="27">
                  <c:v>6295.2152834798271</c:v>
                </c:pt>
                <c:pt idx="28">
                  <c:v>6103.8862116821838</c:v>
                </c:pt>
                <c:pt idx="29">
                  <c:v>5995.8193888184278</c:v>
                </c:pt>
                <c:pt idx="30">
                  <c:v>5930.6750970859175</c:v>
                </c:pt>
                <c:pt idx="31">
                  <c:v>5785.0426892539426</c:v>
                </c:pt>
                <c:pt idx="32">
                  <c:v>5643.9349877346676</c:v>
                </c:pt>
                <c:pt idx="33">
                  <c:v>5592.5083045696201</c:v>
                </c:pt>
                <c:pt idx="34">
                  <c:v>5592.135231533267</c:v>
                </c:pt>
                <c:pt idx="35">
                  <c:v>5287.8415575228155</c:v>
                </c:pt>
                <c:pt idx="36">
                  <c:v>5150.7515656258101</c:v>
                </c:pt>
                <c:pt idx="37">
                  <c:v>5102.0224874928572</c:v>
                </c:pt>
                <c:pt idx="38">
                  <c:v>5079.5137476328573</c:v>
                </c:pt>
                <c:pt idx="39">
                  <c:v>4861.3808130695033</c:v>
                </c:pt>
                <c:pt idx="40">
                  <c:v>4872.6782298883127</c:v>
                </c:pt>
                <c:pt idx="41">
                  <c:v>4842.7271612518243</c:v>
                </c:pt>
                <c:pt idx="42">
                  <c:v>4689.3750113599162</c:v>
                </c:pt>
                <c:pt idx="43">
                  <c:v>4554.9539265691328</c:v>
                </c:pt>
                <c:pt idx="44">
                  <c:v>4624.7472822931268</c:v>
                </c:pt>
                <c:pt idx="45">
                  <c:v>4450.7804556488618</c:v>
                </c:pt>
                <c:pt idx="46">
                  <c:v>4343.4521260775819</c:v>
                </c:pt>
                <c:pt idx="47">
                  <c:v>4303.3926913509686</c:v>
                </c:pt>
                <c:pt idx="48">
                  <c:v>4173.3528232435156</c:v>
                </c:pt>
                <c:pt idx="49">
                  <c:v>4103.7689623783972</c:v>
                </c:pt>
                <c:pt idx="50">
                  <c:v>3900.2499682672833</c:v>
                </c:pt>
                <c:pt idx="51">
                  <c:v>3948.5246625739082</c:v>
                </c:pt>
                <c:pt idx="52">
                  <c:v>3838.4355925336104</c:v>
                </c:pt>
                <c:pt idx="53">
                  <c:v>3769.8743344271124</c:v>
                </c:pt>
                <c:pt idx="54">
                  <c:v>3812.7480790843729</c:v>
                </c:pt>
                <c:pt idx="55">
                  <c:v>3758.8045878202311</c:v>
                </c:pt>
                <c:pt idx="56">
                  <c:v>3676.0742071125296</c:v>
                </c:pt>
                <c:pt idx="57">
                  <c:v>3602.6649127284936</c:v>
                </c:pt>
                <c:pt idx="58">
                  <c:v>3469.6289811598626</c:v>
                </c:pt>
                <c:pt idx="59">
                  <c:v>3455.5057752400571</c:v>
                </c:pt>
                <c:pt idx="60">
                  <c:v>3301.5787102331551</c:v>
                </c:pt>
                <c:pt idx="61">
                  <c:v>3356.9073547194498</c:v>
                </c:pt>
                <c:pt idx="62">
                  <c:v>3206.8965999967304</c:v>
                </c:pt>
                <c:pt idx="63">
                  <c:v>3092.1010701132041</c:v>
                </c:pt>
                <c:pt idx="64">
                  <c:v>3042.9271741292137</c:v>
                </c:pt>
                <c:pt idx="65">
                  <c:v>3005.7270094171154</c:v>
                </c:pt>
                <c:pt idx="66">
                  <c:v>2913.2173321693044</c:v>
                </c:pt>
                <c:pt idx="67">
                  <c:v>2781.1791318235378</c:v>
                </c:pt>
                <c:pt idx="68">
                  <c:v>2806.3156450960073</c:v>
                </c:pt>
                <c:pt idx="69">
                  <c:v>2700.6575348105553</c:v>
                </c:pt>
                <c:pt idx="70">
                  <c:v>2589.7505738828672</c:v>
                </c:pt>
                <c:pt idx="71">
                  <c:v>2508.3556033258055</c:v>
                </c:pt>
                <c:pt idx="72">
                  <c:v>2558.8218625716258</c:v>
                </c:pt>
                <c:pt idx="73">
                  <c:v>2472.268918137594</c:v>
                </c:pt>
                <c:pt idx="74">
                  <c:v>2404.0185542280569</c:v>
                </c:pt>
                <c:pt idx="75">
                  <c:v>2349.637897893112</c:v>
                </c:pt>
                <c:pt idx="76">
                  <c:v>2335.2219731293981</c:v>
                </c:pt>
                <c:pt idx="77">
                  <c:v>2263.3700195227552</c:v>
                </c:pt>
                <c:pt idx="78">
                  <c:v>2155.8714155912921</c:v>
                </c:pt>
                <c:pt idx="79">
                  <c:v>2091.9238273677001</c:v>
                </c:pt>
                <c:pt idx="80">
                  <c:v>2134.2532680308955</c:v>
                </c:pt>
                <c:pt idx="81">
                  <c:v>2135.6939039097379</c:v>
                </c:pt>
                <c:pt idx="82">
                  <c:v>2016.3966260542106</c:v>
                </c:pt>
                <c:pt idx="83">
                  <c:v>1954.6453857574588</c:v>
                </c:pt>
                <c:pt idx="84">
                  <c:v>1928.2786880625517</c:v>
                </c:pt>
                <c:pt idx="85">
                  <c:v>1850.9425608215115</c:v>
                </c:pt>
                <c:pt idx="86">
                  <c:v>1803.7784762461852</c:v>
                </c:pt>
                <c:pt idx="87">
                  <c:v>1742.5237100670431</c:v>
                </c:pt>
                <c:pt idx="88">
                  <c:v>1721.1858455826762</c:v>
                </c:pt>
                <c:pt idx="89">
                  <c:v>1667.5886426240734</c:v>
                </c:pt>
                <c:pt idx="90">
                  <c:v>1666.4053314805622</c:v>
                </c:pt>
                <c:pt idx="91">
                  <c:v>1539.309870567716</c:v>
                </c:pt>
                <c:pt idx="92">
                  <c:v>1537.2063126011992</c:v>
                </c:pt>
                <c:pt idx="93">
                  <c:v>1447.982547865887</c:v>
                </c:pt>
                <c:pt idx="94">
                  <c:v>1465.5169805745059</c:v>
                </c:pt>
                <c:pt idx="95">
                  <c:v>1394.9392148766401</c:v>
                </c:pt>
                <c:pt idx="96">
                  <c:v>1377.0604070575409</c:v>
                </c:pt>
                <c:pt idx="97">
                  <c:v>1339.8104992739295</c:v>
                </c:pt>
                <c:pt idx="98">
                  <c:v>1350.447863797652</c:v>
                </c:pt>
                <c:pt idx="99">
                  <c:v>1305.516477855273</c:v>
                </c:pt>
                <c:pt idx="100">
                  <c:v>1358.7798282762155</c:v>
                </c:pt>
                <c:pt idx="101">
                  <c:v>1254.9411664911338</c:v>
                </c:pt>
                <c:pt idx="102">
                  <c:v>1269.3762232054303</c:v>
                </c:pt>
                <c:pt idx="103">
                  <c:v>1178.183780755207</c:v>
                </c:pt>
                <c:pt idx="104">
                  <c:v>1236.4692682039863</c:v>
                </c:pt>
                <c:pt idx="105">
                  <c:v>1123.6768535464189</c:v>
                </c:pt>
                <c:pt idx="106">
                  <c:v>1115.3353230925641</c:v>
                </c:pt>
                <c:pt idx="107">
                  <c:v>1122.7680858937624</c:v>
                </c:pt>
                <c:pt idx="108">
                  <c:v>1153.1974532948079</c:v>
                </c:pt>
                <c:pt idx="109">
                  <c:v>1115.6127363760065</c:v>
                </c:pt>
                <c:pt idx="110">
                  <c:v>1165.6427871485512</c:v>
                </c:pt>
                <c:pt idx="111">
                  <c:v>1110.7532209281187</c:v>
                </c:pt>
                <c:pt idx="112">
                  <c:v>1046.259415515404</c:v>
                </c:pt>
                <c:pt idx="113">
                  <c:v>1120.4626858486033</c:v>
                </c:pt>
                <c:pt idx="114">
                  <c:v>1027.1944267602069</c:v>
                </c:pt>
                <c:pt idx="115">
                  <c:v>1049.8849201507376</c:v>
                </c:pt>
                <c:pt idx="116">
                  <c:v>1077.5401547173585</c:v>
                </c:pt>
                <c:pt idx="117">
                  <c:v>1066.9219221442181</c:v>
                </c:pt>
                <c:pt idx="118">
                  <c:v>1036.903891680691</c:v>
                </c:pt>
                <c:pt idx="119">
                  <c:v>1038.7214269860033</c:v>
                </c:pt>
                <c:pt idx="120">
                  <c:v>985.96507325548964</c:v>
                </c:pt>
                <c:pt idx="121">
                  <c:v>915.28208182942205</c:v>
                </c:pt>
                <c:pt idx="122">
                  <c:v>897.48171500771025</c:v>
                </c:pt>
                <c:pt idx="123">
                  <c:v>886.4330135464694</c:v>
                </c:pt>
                <c:pt idx="124">
                  <c:v>852.87174583511251</c:v>
                </c:pt>
                <c:pt idx="125">
                  <c:v>826.03631535094053</c:v>
                </c:pt>
                <c:pt idx="126">
                  <c:v>788.19714348939556</c:v>
                </c:pt>
                <c:pt idx="127">
                  <c:v>784.34875162977892</c:v>
                </c:pt>
                <c:pt idx="128">
                  <c:v>732.17209600190733</c:v>
                </c:pt>
                <c:pt idx="129">
                  <c:v>678.79682367005853</c:v>
                </c:pt>
                <c:pt idx="130">
                  <c:v>688.60673133109958</c:v>
                </c:pt>
                <c:pt idx="131">
                  <c:v>680.45365059048015</c:v>
                </c:pt>
                <c:pt idx="132">
                  <c:v>688.34271041306476</c:v>
                </c:pt>
                <c:pt idx="133">
                  <c:v>657.00840174948007</c:v>
                </c:pt>
                <c:pt idx="134">
                  <c:v>622.79282132821061</c:v>
                </c:pt>
                <c:pt idx="135">
                  <c:v>642.16966087789854</c:v>
                </c:pt>
                <c:pt idx="136">
                  <c:v>585.20906100693867</c:v>
                </c:pt>
                <c:pt idx="137">
                  <c:v>582.81278419651358</c:v>
                </c:pt>
                <c:pt idx="138">
                  <c:v>578.99213366524123</c:v>
                </c:pt>
                <c:pt idx="139">
                  <c:v>556.97317174014677</c:v>
                </c:pt>
                <c:pt idx="140">
                  <c:v>556.50156915829473</c:v>
                </c:pt>
                <c:pt idx="141">
                  <c:v>526.5839814353244</c:v>
                </c:pt>
                <c:pt idx="142">
                  <c:v>533.51740032632654</c:v>
                </c:pt>
                <c:pt idx="143">
                  <c:v>479.43902881058057</c:v>
                </c:pt>
                <c:pt idx="144">
                  <c:v>486.38584006699023</c:v>
                </c:pt>
                <c:pt idx="145">
                  <c:v>495.47638638613921</c:v>
                </c:pt>
                <c:pt idx="146">
                  <c:v>459.57719431363313</c:v>
                </c:pt>
                <c:pt idx="147">
                  <c:v>458.86261595938663</c:v>
                </c:pt>
                <c:pt idx="148">
                  <c:v>429.67682534618689</c:v>
                </c:pt>
                <c:pt idx="149">
                  <c:v>424.40692955831025</c:v>
                </c:pt>
                <c:pt idx="150">
                  <c:v>457.90027884510022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9786-4C2E-8A10-76F23548E458}"/>
            </c:ext>
          </c:extLst>
        </c:ser>
        <c:ser>
          <c:idx val="4"/>
          <c:order val="3"/>
          <c:tx>
            <c:strRef>
              <c:f>'Exc 538'!$K$4:$K$5</c:f>
              <c:strCache>
                <c:ptCount val="2"/>
                <c:pt idx="0">
                  <c:v>unmixed sp2</c:v>
                </c:pt>
                <c:pt idx="1">
                  <c:v>donor</c:v>
                </c:pt>
              </c:strCache>
            </c:strRef>
          </c:tx>
          <c:spPr>
            <a:ln w="12700">
              <a:solidFill>
                <a:srgbClr val="F20884"/>
              </a:solidFill>
              <a:prstDash val="solid"/>
            </a:ln>
          </c:spPr>
          <c:marker>
            <c:symbol val="diamond"/>
            <c:size val="2"/>
            <c:spPr>
              <a:noFill/>
              <a:ln>
                <a:solidFill>
                  <a:srgbClr val="F20884"/>
                </a:solidFill>
                <a:prstDash val="solid"/>
              </a:ln>
            </c:spPr>
          </c:marker>
          <c:xVal>
            <c:numRef>
              <c:f>'Exc 538'!$B$7:$B$157</c:f>
              <c:numCache>
                <c:formatCode>0</c:formatCode>
                <c:ptCount val="151"/>
                <c:pt idx="0">
                  <c:v>550</c:v>
                </c:pt>
                <c:pt idx="1">
                  <c:v>551</c:v>
                </c:pt>
                <c:pt idx="2">
                  <c:v>552</c:v>
                </c:pt>
                <c:pt idx="3">
                  <c:v>553</c:v>
                </c:pt>
                <c:pt idx="4">
                  <c:v>554</c:v>
                </c:pt>
                <c:pt idx="5">
                  <c:v>555</c:v>
                </c:pt>
                <c:pt idx="6">
                  <c:v>556</c:v>
                </c:pt>
                <c:pt idx="7">
                  <c:v>557</c:v>
                </c:pt>
                <c:pt idx="8">
                  <c:v>558</c:v>
                </c:pt>
                <c:pt idx="9">
                  <c:v>559</c:v>
                </c:pt>
                <c:pt idx="10">
                  <c:v>560</c:v>
                </c:pt>
                <c:pt idx="11">
                  <c:v>561</c:v>
                </c:pt>
                <c:pt idx="12">
                  <c:v>562</c:v>
                </c:pt>
                <c:pt idx="13">
                  <c:v>563</c:v>
                </c:pt>
                <c:pt idx="14">
                  <c:v>564</c:v>
                </c:pt>
                <c:pt idx="15">
                  <c:v>565</c:v>
                </c:pt>
                <c:pt idx="16">
                  <c:v>566</c:v>
                </c:pt>
                <c:pt idx="17">
                  <c:v>567</c:v>
                </c:pt>
                <c:pt idx="18">
                  <c:v>568</c:v>
                </c:pt>
                <c:pt idx="19">
                  <c:v>569</c:v>
                </c:pt>
                <c:pt idx="20">
                  <c:v>570</c:v>
                </c:pt>
                <c:pt idx="21">
                  <c:v>571</c:v>
                </c:pt>
                <c:pt idx="22">
                  <c:v>572</c:v>
                </c:pt>
                <c:pt idx="23">
                  <c:v>573</c:v>
                </c:pt>
                <c:pt idx="24">
                  <c:v>574</c:v>
                </c:pt>
                <c:pt idx="25">
                  <c:v>575</c:v>
                </c:pt>
                <c:pt idx="26">
                  <c:v>576</c:v>
                </c:pt>
                <c:pt idx="27">
                  <c:v>577</c:v>
                </c:pt>
                <c:pt idx="28">
                  <c:v>578</c:v>
                </c:pt>
                <c:pt idx="29">
                  <c:v>579</c:v>
                </c:pt>
                <c:pt idx="30">
                  <c:v>580</c:v>
                </c:pt>
                <c:pt idx="31">
                  <c:v>581</c:v>
                </c:pt>
                <c:pt idx="32">
                  <c:v>582</c:v>
                </c:pt>
                <c:pt idx="33">
                  <c:v>583</c:v>
                </c:pt>
                <c:pt idx="34">
                  <c:v>584</c:v>
                </c:pt>
                <c:pt idx="35">
                  <c:v>585</c:v>
                </c:pt>
                <c:pt idx="36">
                  <c:v>586</c:v>
                </c:pt>
                <c:pt idx="37">
                  <c:v>587</c:v>
                </c:pt>
                <c:pt idx="38">
                  <c:v>588</c:v>
                </c:pt>
                <c:pt idx="39">
                  <c:v>589</c:v>
                </c:pt>
                <c:pt idx="40">
                  <c:v>590</c:v>
                </c:pt>
                <c:pt idx="41">
                  <c:v>591</c:v>
                </c:pt>
                <c:pt idx="42">
                  <c:v>592</c:v>
                </c:pt>
                <c:pt idx="43">
                  <c:v>593</c:v>
                </c:pt>
                <c:pt idx="44">
                  <c:v>594</c:v>
                </c:pt>
                <c:pt idx="45">
                  <c:v>595</c:v>
                </c:pt>
                <c:pt idx="46">
                  <c:v>596</c:v>
                </c:pt>
                <c:pt idx="47">
                  <c:v>597</c:v>
                </c:pt>
                <c:pt idx="48">
                  <c:v>598</c:v>
                </c:pt>
                <c:pt idx="49">
                  <c:v>599</c:v>
                </c:pt>
                <c:pt idx="50">
                  <c:v>600</c:v>
                </c:pt>
                <c:pt idx="51">
                  <c:v>601</c:v>
                </c:pt>
                <c:pt idx="52">
                  <c:v>602</c:v>
                </c:pt>
                <c:pt idx="53">
                  <c:v>603</c:v>
                </c:pt>
                <c:pt idx="54">
                  <c:v>604</c:v>
                </c:pt>
                <c:pt idx="55">
                  <c:v>605</c:v>
                </c:pt>
                <c:pt idx="56">
                  <c:v>606</c:v>
                </c:pt>
                <c:pt idx="57">
                  <c:v>607</c:v>
                </c:pt>
                <c:pt idx="58">
                  <c:v>608</c:v>
                </c:pt>
                <c:pt idx="59">
                  <c:v>609</c:v>
                </c:pt>
                <c:pt idx="60">
                  <c:v>610</c:v>
                </c:pt>
                <c:pt idx="61">
                  <c:v>611</c:v>
                </c:pt>
                <c:pt idx="62">
                  <c:v>612</c:v>
                </c:pt>
                <c:pt idx="63">
                  <c:v>613</c:v>
                </c:pt>
                <c:pt idx="64">
                  <c:v>614</c:v>
                </c:pt>
                <c:pt idx="65">
                  <c:v>615</c:v>
                </c:pt>
                <c:pt idx="66">
                  <c:v>616</c:v>
                </c:pt>
                <c:pt idx="67">
                  <c:v>617</c:v>
                </c:pt>
                <c:pt idx="68">
                  <c:v>618</c:v>
                </c:pt>
                <c:pt idx="69">
                  <c:v>619</c:v>
                </c:pt>
                <c:pt idx="70">
                  <c:v>620</c:v>
                </c:pt>
                <c:pt idx="71">
                  <c:v>621</c:v>
                </c:pt>
                <c:pt idx="72">
                  <c:v>622</c:v>
                </c:pt>
                <c:pt idx="73">
                  <c:v>623</c:v>
                </c:pt>
                <c:pt idx="74">
                  <c:v>624</c:v>
                </c:pt>
                <c:pt idx="75">
                  <c:v>625</c:v>
                </c:pt>
                <c:pt idx="76">
                  <c:v>626</c:v>
                </c:pt>
                <c:pt idx="77">
                  <c:v>627</c:v>
                </c:pt>
                <c:pt idx="78">
                  <c:v>628</c:v>
                </c:pt>
                <c:pt idx="79">
                  <c:v>629</c:v>
                </c:pt>
                <c:pt idx="80">
                  <c:v>630</c:v>
                </c:pt>
                <c:pt idx="81">
                  <c:v>631</c:v>
                </c:pt>
                <c:pt idx="82">
                  <c:v>632</c:v>
                </c:pt>
                <c:pt idx="83">
                  <c:v>633</c:v>
                </c:pt>
                <c:pt idx="84">
                  <c:v>634</c:v>
                </c:pt>
                <c:pt idx="85">
                  <c:v>635</c:v>
                </c:pt>
                <c:pt idx="86">
                  <c:v>636</c:v>
                </c:pt>
                <c:pt idx="87">
                  <c:v>637</c:v>
                </c:pt>
                <c:pt idx="88">
                  <c:v>638</c:v>
                </c:pt>
                <c:pt idx="89">
                  <c:v>639</c:v>
                </c:pt>
                <c:pt idx="90">
                  <c:v>640</c:v>
                </c:pt>
                <c:pt idx="91">
                  <c:v>641</c:v>
                </c:pt>
                <c:pt idx="92">
                  <c:v>642</c:v>
                </c:pt>
                <c:pt idx="93">
                  <c:v>643</c:v>
                </c:pt>
                <c:pt idx="94">
                  <c:v>644</c:v>
                </c:pt>
                <c:pt idx="95">
                  <c:v>645</c:v>
                </c:pt>
                <c:pt idx="96">
                  <c:v>646</c:v>
                </c:pt>
                <c:pt idx="97">
                  <c:v>647</c:v>
                </c:pt>
                <c:pt idx="98">
                  <c:v>648</c:v>
                </c:pt>
                <c:pt idx="99">
                  <c:v>649</c:v>
                </c:pt>
                <c:pt idx="100">
                  <c:v>650</c:v>
                </c:pt>
                <c:pt idx="101">
                  <c:v>651</c:v>
                </c:pt>
                <c:pt idx="102">
                  <c:v>652</c:v>
                </c:pt>
                <c:pt idx="103">
                  <c:v>653</c:v>
                </c:pt>
                <c:pt idx="104">
                  <c:v>654</c:v>
                </c:pt>
                <c:pt idx="105">
                  <c:v>655</c:v>
                </c:pt>
                <c:pt idx="106">
                  <c:v>656</c:v>
                </c:pt>
                <c:pt idx="107">
                  <c:v>657</c:v>
                </c:pt>
                <c:pt idx="108">
                  <c:v>658</c:v>
                </c:pt>
                <c:pt idx="109">
                  <c:v>659</c:v>
                </c:pt>
                <c:pt idx="110">
                  <c:v>660</c:v>
                </c:pt>
                <c:pt idx="111">
                  <c:v>661</c:v>
                </c:pt>
                <c:pt idx="112">
                  <c:v>662</c:v>
                </c:pt>
                <c:pt idx="113">
                  <c:v>663</c:v>
                </c:pt>
                <c:pt idx="114">
                  <c:v>664</c:v>
                </c:pt>
                <c:pt idx="115">
                  <c:v>665</c:v>
                </c:pt>
                <c:pt idx="116">
                  <c:v>666</c:v>
                </c:pt>
                <c:pt idx="117">
                  <c:v>667</c:v>
                </c:pt>
                <c:pt idx="118">
                  <c:v>668</c:v>
                </c:pt>
                <c:pt idx="119">
                  <c:v>669</c:v>
                </c:pt>
                <c:pt idx="120">
                  <c:v>670</c:v>
                </c:pt>
                <c:pt idx="121">
                  <c:v>671</c:v>
                </c:pt>
                <c:pt idx="122">
                  <c:v>672</c:v>
                </c:pt>
                <c:pt idx="123">
                  <c:v>673</c:v>
                </c:pt>
                <c:pt idx="124">
                  <c:v>674</c:v>
                </c:pt>
                <c:pt idx="125">
                  <c:v>675</c:v>
                </c:pt>
                <c:pt idx="126">
                  <c:v>676</c:v>
                </c:pt>
                <c:pt idx="127">
                  <c:v>677</c:v>
                </c:pt>
                <c:pt idx="128">
                  <c:v>678</c:v>
                </c:pt>
                <c:pt idx="129">
                  <c:v>679</c:v>
                </c:pt>
                <c:pt idx="130">
                  <c:v>680</c:v>
                </c:pt>
                <c:pt idx="131">
                  <c:v>681</c:v>
                </c:pt>
                <c:pt idx="132">
                  <c:v>682</c:v>
                </c:pt>
                <c:pt idx="133">
                  <c:v>683</c:v>
                </c:pt>
                <c:pt idx="134">
                  <c:v>684</c:v>
                </c:pt>
                <c:pt idx="135">
                  <c:v>685</c:v>
                </c:pt>
                <c:pt idx="136">
                  <c:v>686</c:v>
                </c:pt>
                <c:pt idx="137">
                  <c:v>687</c:v>
                </c:pt>
                <c:pt idx="138">
                  <c:v>688</c:v>
                </c:pt>
                <c:pt idx="139">
                  <c:v>689</c:v>
                </c:pt>
                <c:pt idx="140">
                  <c:v>690</c:v>
                </c:pt>
                <c:pt idx="141">
                  <c:v>691</c:v>
                </c:pt>
                <c:pt idx="142">
                  <c:v>692</c:v>
                </c:pt>
                <c:pt idx="143">
                  <c:v>693</c:v>
                </c:pt>
                <c:pt idx="144">
                  <c:v>694</c:v>
                </c:pt>
                <c:pt idx="145">
                  <c:v>695</c:v>
                </c:pt>
                <c:pt idx="146">
                  <c:v>696</c:v>
                </c:pt>
                <c:pt idx="147">
                  <c:v>697</c:v>
                </c:pt>
                <c:pt idx="148">
                  <c:v>698</c:v>
                </c:pt>
                <c:pt idx="149">
                  <c:v>699</c:v>
                </c:pt>
                <c:pt idx="150">
                  <c:v>700</c:v>
                </c:pt>
              </c:numCache>
            </c:numRef>
          </c:xVal>
          <c:yVal>
            <c:numRef>
              <c:f>'Exc 538'!$K$7:$K$157</c:f>
              <c:numCache>
                <c:formatCode>0</c:formatCode>
                <c:ptCount val="151"/>
                <c:pt idx="0">
                  <c:v>6008.8885007342988</c:v>
                </c:pt>
                <c:pt idx="1">
                  <c:v>8153.3681549884368</c:v>
                </c:pt>
                <c:pt idx="2">
                  <c:v>10618.84802096475</c:v>
                </c:pt>
                <c:pt idx="3">
                  <c:v>12922.836773199844</c:v>
                </c:pt>
                <c:pt idx="4">
                  <c:v>14837.04188390643</c:v>
                </c:pt>
                <c:pt idx="5">
                  <c:v>16251.594827949368</c:v>
                </c:pt>
                <c:pt idx="6">
                  <c:v>17396.457400987605</c:v>
                </c:pt>
                <c:pt idx="7">
                  <c:v>18159.216883405727</c:v>
                </c:pt>
                <c:pt idx="8">
                  <c:v>18699.061950501269</c:v>
                </c:pt>
                <c:pt idx="9">
                  <c:v>18996.114883710441</c:v>
                </c:pt>
                <c:pt idx="10">
                  <c:v>19062.559419797723</c:v>
                </c:pt>
                <c:pt idx="11">
                  <c:v>18990.589031445601</c:v>
                </c:pt>
                <c:pt idx="12">
                  <c:v>18922.283357616339</c:v>
                </c:pt>
                <c:pt idx="13">
                  <c:v>18687.609237942648</c:v>
                </c:pt>
                <c:pt idx="14">
                  <c:v>18314.75619377003</c:v>
                </c:pt>
                <c:pt idx="15">
                  <c:v>17767.850315447191</c:v>
                </c:pt>
                <c:pt idx="16">
                  <c:v>17386.56459047458</c:v>
                </c:pt>
                <c:pt idx="17">
                  <c:v>16923.745682813747</c:v>
                </c:pt>
                <c:pt idx="18">
                  <c:v>16303.944603363907</c:v>
                </c:pt>
                <c:pt idx="19">
                  <c:v>15783.240474530179</c:v>
                </c:pt>
                <c:pt idx="20">
                  <c:v>15198.050800985007</c:v>
                </c:pt>
                <c:pt idx="21">
                  <c:v>14582.708777321097</c:v>
                </c:pt>
                <c:pt idx="22">
                  <c:v>13875.115720013619</c:v>
                </c:pt>
                <c:pt idx="23">
                  <c:v>13239.207164951513</c:v>
                </c:pt>
                <c:pt idx="24">
                  <c:v>12570.859170916616</c:v>
                </c:pt>
                <c:pt idx="25">
                  <c:v>11965.943356005186</c:v>
                </c:pt>
                <c:pt idx="26">
                  <c:v>11402.369742048782</c:v>
                </c:pt>
                <c:pt idx="27">
                  <c:v>10981.428352281138</c:v>
                </c:pt>
                <c:pt idx="28">
                  <c:v>10615.82223311001</c:v>
                </c:pt>
                <c:pt idx="29">
                  <c:v>10269.923068318105</c:v>
                </c:pt>
                <c:pt idx="30">
                  <c:v>9904.9328514306617</c:v>
                </c:pt>
                <c:pt idx="31">
                  <c:v>9658.6717102891416</c:v>
                </c:pt>
                <c:pt idx="32">
                  <c:v>9407.7327817095338</c:v>
                </c:pt>
                <c:pt idx="33">
                  <c:v>9112.0382871821384</c:v>
                </c:pt>
                <c:pt idx="34">
                  <c:v>8823.8996281474265</c:v>
                </c:pt>
                <c:pt idx="35">
                  <c:v>8660.1943361028625</c:v>
                </c:pt>
                <c:pt idx="36">
                  <c:v>8413.9907559224303</c:v>
                </c:pt>
                <c:pt idx="37">
                  <c:v>8247.0160012878368</c:v>
                </c:pt>
                <c:pt idx="38">
                  <c:v>8107.2330446731376</c:v>
                </c:pt>
                <c:pt idx="39">
                  <c:v>7969.4570469018508</c:v>
                </c:pt>
                <c:pt idx="40">
                  <c:v>7876.331086649684</c:v>
                </c:pt>
                <c:pt idx="41">
                  <c:v>7755.6161577460862</c:v>
                </c:pt>
                <c:pt idx="42">
                  <c:v>7770.9024303134393</c:v>
                </c:pt>
                <c:pt idx="43">
                  <c:v>7651.8452570892932</c:v>
                </c:pt>
                <c:pt idx="44">
                  <c:v>7575.5002356941704</c:v>
                </c:pt>
                <c:pt idx="45">
                  <c:v>7491.7145007285471</c:v>
                </c:pt>
                <c:pt idx="46">
                  <c:v>7407.8807982953458</c:v>
                </c:pt>
                <c:pt idx="47">
                  <c:v>7347.8312849853892</c:v>
                </c:pt>
                <c:pt idx="48">
                  <c:v>7282.5379681199447</c:v>
                </c:pt>
                <c:pt idx="49">
                  <c:v>7204.8306706456433</c:v>
                </c:pt>
                <c:pt idx="50">
                  <c:v>7117.3149854012499</c:v>
                </c:pt>
                <c:pt idx="51">
                  <c:v>7008.1467852927253</c:v>
                </c:pt>
                <c:pt idx="52">
                  <c:v>6928.3749680139226</c:v>
                </c:pt>
                <c:pt idx="53">
                  <c:v>6765.8170577937926</c:v>
                </c:pt>
                <c:pt idx="54">
                  <c:v>6670.9258947348026</c:v>
                </c:pt>
                <c:pt idx="55">
                  <c:v>6562.4503448580836</c:v>
                </c:pt>
                <c:pt idx="56">
                  <c:v>6414.6222845814145</c:v>
                </c:pt>
                <c:pt idx="57">
                  <c:v>6301.3615001392418</c:v>
                </c:pt>
                <c:pt idx="58">
                  <c:v>6172.8413049115588</c:v>
                </c:pt>
                <c:pt idx="59">
                  <c:v>5991.3247328064017</c:v>
                </c:pt>
                <c:pt idx="60">
                  <c:v>5848.6637281370995</c:v>
                </c:pt>
                <c:pt idx="61">
                  <c:v>5660.1170439838997</c:v>
                </c:pt>
                <c:pt idx="62">
                  <c:v>5487.8965670951129</c:v>
                </c:pt>
                <c:pt idx="63">
                  <c:v>5309.4479942161643</c:v>
                </c:pt>
                <c:pt idx="64">
                  <c:v>5107.2305818035939</c:v>
                </c:pt>
                <c:pt idx="65">
                  <c:v>4913.1446144946322</c:v>
                </c:pt>
                <c:pt idx="66">
                  <c:v>4718.4178018188441</c:v>
                </c:pt>
                <c:pt idx="67">
                  <c:v>4528.7314106360191</c:v>
                </c:pt>
                <c:pt idx="68">
                  <c:v>4352.4471298941326</c:v>
                </c:pt>
                <c:pt idx="69">
                  <c:v>4123.3161307736118</c:v>
                </c:pt>
                <c:pt idx="70">
                  <c:v>3960.7697327456999</c:v>
                </c:pt>
                <c:pt idx="71">
                  <c:v>3751.3284197160747</c:v>
                </c:pt>
                <c:pt idx="72">
                  <c:v>3597.2895317375728</c:v>
                </c:pt>
                <c:pt idx="73">
                  <c:v>3494.4472812530653</c:v>
                </c:pt>
                <c:pt idx="74">
                  <c:v>3349.2862121736625</c:v>
                </c:pt>
                <c:pt idx="75">
                  <c:v>3170.5306475022235</c:v>
                </c:pt>
                <c:pt idx="76">
                  <c:v>3035.1530231097709</c:v>
                </c:pt>
                <c:pt idx="77">
                  <c:v>2925.7219612789245</c:v>
                </c:pt>
                <c:pt idx="78">
                  <c:v>2845.0905669811445</c:v>
                </c:pt>
                <c:pt idx="79">
                  <c:v>2722.1691345690178</c:v>
                </c:pt>
                <c:pt idx="80">
                  <c:v>2600.9783683870601</c:v>
                </c:pt>
                <c:pt idx="81">
                  <c:v>2473.7187582072934</c:v>
                </c:pt>
                <c:pt idx="82">
                  <c:v>2413.0629361071674</c:v>
                </c:pt>
                <c:pt idx="83">
                  <c:v>2304.1940529963194</c:v>
                </c:pt>
                <c:pt idx="84">
                  <c:v>2198.0554781399392</c:v>
                </c:pt>
                <c:pt idx="85">
                  <c:v>2094.4726099560462</c:v>
                </c:pt>
                <c:pt idx="86">
                  <c:v>1990.6806036135192</c:v>
                </c:pt>
                <c:pt idx="87">
                  <c:v>1927.3654651109391</c:v>
                </c:pt>
                <c:pt idx="88">
                  <c:v>1856.3870439883015</c:v>
                </c:pt>
                <c:pt idx="89">
                  <c:v>1750.083461043457</c:v>
                </c:pt>
                <c:pt idx="90">
                  <c:v>1676.6126503055325</c:v>
                </c:pt>
                <c:pt idx="91">
                  <c:v>1640.7963016153396</c:v>
                </c:pt>
                <c:pt idx="92">
                  <c:v>1563.6108901882726</c:v>
                </c:pt>
                <c:pt idx="93">
                  <c:v>1536.2425718876939</c:v>
                </c:pt>
                <c:pt idx="94">
                  <c:v>1453.5735195672555</c:v>
                </c:pt>
                <c:pt idx="95">
                  <c:v>1386.0909674816094</c:v>
                </c:pt>
                <c:pt idx="96">
                  <c:v>1362.2933474674423</c:v>
                </c:pt>
                <c:pt idx="97">
                  <c:v>1290.7776907079453</c:v>
                </c:pt>
                <c:pt idx="98">
                  <c:v>1240.4924350979084</c:v>
                </c:pt>
                <c:pt idx="99">
                  <c:v>1235.8319159481534</c:v>
                </c:pt>
                <c:pt idx="100">
                  <c:v>1178.4800930147123</c:v>
                </c:pt>
                <c:pt idx="101">
                  <c:v>1141.7043949729855</c:v>
                </c:pt>
                <c:pt idx="102">
                  <c:v>1103.5952013326257</c:v>
                </c:pt>
                <c:pt idx="103">
                  <c:v>1076.3803789282922</c:v>
                </c:pt>
                <c:pt idx="104">
                  <c:v>1040.9017212098404</c:v>
                </c:pt>
                <c:pt idx="105">
                  <c:v>1032.74341432439</c:v>
                </c:pt>
                <c:pt idx="106">
                  <c:v>993.41009091147214</c:v>
                </c:pt>
                <c:pt idx="107">
                  <c:v>949.89976042197247</c:v>
                </c:pt>
                <c:pt idx="108">
                  <c:v>910.9309897626373</c:v>
                </c:pt>
                <c:pt idx="109">
                  <c:v>884.14787456649492</c:v>
                </c:pt>
                <c:pt idx="110">
                  <c:v>831.33377406581258</c:v>
                </c:pt>
                <c:pt idx="111">
                  <c:v>800.71326146353181</c:v>
                </c:pt>
                <c:pt idx="112">
                  <c:v>775.4651052298442</c:v>
                </c:pt>
                <c:pt idx="113">
                  <c:v>743.12735728831638</c:v>
                </c:pt>
                <c:pt idx="114">
                  <c:v>749.63750198782998</c:v>
                </c:pt>
                <c:pt idx="115">
                  <c:v>686.05374566682076</c:v>
                </c:pt>
                <c:pt idx="116">
                  <c:v>668.21560382438656</c:v>
                </c:pt>
                <c:pt idx="117">
                  <c:v>639.52722081609625</c:v>
                </c:pt>
                <c:pt idx="118">
                  <c:v>628.40068703699797</c:v>
                </c:pt>
                <c:pt idx="119">
                  <c:v>595.42784982475428</c:v>
                </c:pt>
                <c:pt idx="120">
                  <c:v>564.73058927435056</c:v>
                </c:pt>
                <c:pt idx="121">
                  <c:v>553.41794172105472</c:v>
                </c:pt>
                <c:pt idx="122">
                  <c:v>543.46181415082867</c:v>
                </c:pt>
                <c:pt idx="123">
                  <c:v>507.17922167579064</c:v>
                </c:pt>
                <c:pt idx="124">
                  <c:v>489.54638059458489</c:v>
                </c:pt>
                <c:pt idx="125">
                  <c:v>475.05061189289722</c:v>
                </c:pt>
                <c:pt idx="126">
                  <c:v>450.80593508091528</c:v>
                </c:pt>
                <c:pt idx="127">
                  <c:v>429.74246071862183</c:v>
                </c:pt>
                <c:pt idx="128">
                  <c:v>420.44828420095479</c:v>
                </c:pt>
                <c:pt idx="129">
                  <c:v>415.29274078580778</c:v>
                </c:pt>
                <c:pt idx="130">
                  <c:v>387.99541433724266</c:v>
                </c:pt>
                <c:pt idx="131">
                  <c:v>374.92140137452924</c:v>
                </c:pt>
                <c:pt idx="132">
                  <c:v>351.56891945947433</c:v>
                </c:pt>
                <c:pt idx="133">
                  <c:v>339.6019956484318</c:v>
                </c:pt>
                <c:pt idx="134">
                  <c:v>335.37318370686745</c:v>
                </c:pt>
                <c:pt idx="135">
                  <c:v>305.58730504042148</c:v>
                </c:pt>
                <c:pt idx="136">
                  <c:v>318.88196835398787</c:v>
                </c:pt>
                <c:pt idx="137">
                  <c:v>294.66799072125491</c:v>
                </c:pt>
                <c:pt idx="138">
                  <c:v>278.43388099458645</c:v>
                </c:pt>
                <c:pt idx="139">
                  <c:v>279.7750513880319</c:v>
                </c:pt>
                <c:pt idx="140">
                  <c:v>244.28104407995522</c:v>
                </c:pt>
                <c:pt idx="141">
                  <c:v>240.81779292091537</c:v>
                </c:pt>
                <c:pt idx="142">
                  <c:v>233.18520948010615</c:v>
                </c:pt>
                <c:pt idx="143">
                  <c:v>223.04066569723884</c:v>
                </c:pt>
                <c:pt idx="144">
                  <c:v>206.47692353338326</c:v>
                </c:pt>
                <c:pt idx="145">
                  <c:v>206.28505366307635</c:v>
                </c:pt>
                <c:pt idx="146">
                  <c:v>198.78735474109288</c:v>
                </c:pt>
                <c:pt idx="147">
                  <c:v>184.67052903326146</c:v>
                </c:pt>
                <c:pt idx="148">
                  <c:v>175.93181579013287</c:v>
                </c:pt>
                <c:pt idx="149">
                  <c:v>178.85706383283215</c:v>
                </c:pt>
                <c:pt idx="150">
                  <c:v>166.42370436707355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9786-4C2E-8A10-76F23548E458}"/>
            </c:ext>
          </c:extLst>
        </c:ser>
        <c:ser>
          <c:idx val="5"/>
          <c:order val="4"/>
          <c:tx>
            <c:strRef>
              <c:f>'Exc 538'!$L$4:$L$5</c:f>
              <c:strCache>
                <c:ptCount val="2"/>
                <c:pt idx="0">
                  <c:v>unmixed sp3</c:v>
                </c:pt>
                <c:pt idx="1">
                  <c:v>acceptor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circle"/>
            <c:size val="2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xVal>
            <c:numRef>
              <c:f>'Exc 538'!$B$7:$B$157</c:f>
              <c:numCache>
                <c:formatCode>0</c:formatCode>
                <c:ptCount val="151"/>
                <c:pt idx="0">
                  <c:v>550</c:v>
                </c:pt>
                <c:pt idx="1">
                  <c:v>551</c:v>
                </c:pt>
                <c:pt idx="2">
                  <c:v>552</c:v>
                </c:pt>
                <c:pt idx="3">
                  <c:v>553</c:v>
                </c:pt>
                <c:pt idx="4">
                  <c:v>554</c:v>
                </c:pt>
                <c:pt idx="5">
                  <c:v>555</c:v>
                </c:pt>
                <c:pt idx="6">
                  <c:v>556</c:v>
                </c:pt>
                <c:pt idx="7">
                  <c:v>557</c:v>
                </c:pt>
                <c:pt idx="8">
                  <c:v>558</c:v>
                </c:pt>
                <c:pt idx="9">
                  <c:v>559</c:v>
                </c:pt>
                <c:pt idx="10">
                  <c:v>560</c:v>
                </c:pt>
                <c:pt idx="11">
                  <c:v>561</c:v>
                </c:pt>
                <c:pt idx="12">
                  <c:v>562</c:v>
                </c:pt>
                <c:pt idx="13">
                  <c:v>563</c:v>
                </c:pt>
                <c:pt idx="14">
                  <c:v>564</c:v>
                </c:pt>
                <c:pt idx="15">
                  <c:v>565</c:v>
                </c:pt>
                <c:pt idx="16">
                  <c:v>566</c:v>
                </c:pt>
                <c:pt idx="17">
                  <c:v>567</c:v>
                </c:pt>
                <c:pt idx="18">
                  <c:v>568</c:v>
                </c:pt>
                <c:pt idx="19">
                  <c:v>569</c:v>
                </c:pt>
                <c:pt idx="20">
                  <c:v>570</c:v>
                </c:pt>
                <c:pt idx="21">
                  <c:v>571</c:v>
                </c:pt>
                <c:pt idx="22">
                  <c:v>572</c:v>
                </c:pt>
                <c:pt idx="23">
                  <c:v>573</c:v>
                </c:pt>
                <c:pt idx="24">
                  <c:v>574</c:v>
                </c:pt>
                <c:pt idx="25">
                  <c:v>575</c:v>
                </c:pt>
                <c:pt idx="26">
                  <c:v>576</c:v>
                </c:pt>
                <c:pt idx="27">
                  <c:v>577</c:v>
                </c:pt>
                <c:pt idx="28">
                  <c:v>578</c:v>
                </c:pt>
                <c:pt idx="29">
                  <c:v>579</c:v>
                </c:pt>
                <c:pt idx="30">
                  <c:v>580</c:v>
                </c:pt>
                <c:pt idx="31">
                  <c:v>581</c:v>
                </c:pt>
                <c:pt idx="32">
                  <c:v>582</c:v>
                </c:pt>
                <c:pt idx="33">
                  <c:v>583</c:v>
                </c:pt>
                <c:pt idx="34">
                  <c:v>584</c:v>
                </c:pt>
                <c:pt idx="35">
                  <c:v>585</c:v>
                </c:pt>
                <c:pt idx="36">
                  <c:v>586</c:v>
                </c:pt>
                <c:pt idx="37">
                  <c:v>587</c:v>
                </c:pt>
                <c:pt idx="38">
                  <c:v>588</c:v>
                </c:pt>
                <c:pt idx="39">
                  <c:v>589</c:v>
                </c:pt>
                <c:pt idx="40">
                  <c:v>590</c:v>
                </c:pt>
                <c:pt idx="41">
                  <c:v>591</c:v>
                </c:pt>
                <c:pt idx="42">
                  <c:v>592</c:v>
                </c:pt>
                <c:pt idx="43">
                  <c:v>593</c:v>
                </c:pt>
                <c:pt idx="44">
                  <c:v>594</c:v>
                </c:pt>
                <c:pt idx="45">
                  <c:v>595</c:v>
                </c:pt>
                <c:pt idx="46">
                  <c:v>596</c:v>
                </c:pt>
                <c:pt idx="47">
                  <c:v>597</c:v>
                </c:pt>
                <c:pt idx="48">
                  <c:v>598</c:v>
                </c:pt>
                <c:pt idx="49">
                  <c:v>599</c:v>
                </c:pt>
                <c:pt idx="50">
                  <c:v>600</c:v>
                </c:pt>
                <c:pt idx="51">
                  <c:v>601</c:v>
                </c:pt>
                <c:pt idx="52">
                  <c:v>602</c:v>
                </c:pt>
                <c:pt idx="53">
                  <c:v>603</c:v>
                </c:pt>
                <c:pt idx="54">
                  <c:v>604</c:v>
                </c:pt>
                <c:pt idx="55">
                  <c:v>605</c:v>
                </c:pt>
                <c:pt idx="56">
                  <c:v>606</c:v>
                </c:pt>
                <c:pt idx="57">
                  <c:v>607</c:v>
                </c:pt>
                <c:pt idx="58">
                  <c:v>608</c:v>
                </c:pt>
                <c:pt idx="59">
                  <c:v>609</c:v>
                </c:pt>
                <c:pt idx="60">
                  <c:v>610</c:v>
                </c:pt>
                <c:pt idx="61">
                  <c:v>611</c:v>
                </c:pt>
                <c:pt idx="62">
                  <c:v>612</c:v>
                </c:pt>
                <c:pt idx="63">
                  <c:v>613</c:v>
                </c:pt>
                <c:pt idx="64">
                  <c:v>614</c:v>
                </c:pt>
                <c:pt idx="65">
                  <c:v>615</c:v>
                </c:pt>
                <c:pt idx="66">
                  <c:v>616</c:v>
                </c:pt>
                <c:pt idx="67">
                  <c:v>617</c:v>
                </c:pt>
                <c:pt idx="68">
                  <c:v>618</c:v>
                </c:pt>
                <c:pt idx="69">
                  <c:v>619</c:v>
                </c:pt>
                <c:pt idx="70">
                  <c:v>620</c:v>
                </c:pt>
                <c:pt idx="71">
                  <c:v>621</c:v>
                </c:pt>
                <c:pt idx="72">
                  <c:v>622</c:v>
                </c:pt>
                <c:pt idx="73">
                  <c:v>623</c:v>
                </c:pt>
                <c:pt idx="74">
                  <c:v>624</c:v>
                </c:pt>
                <c:pt idx="75">
                  <c:v>625</c:v>
                </c:pt>
                <c:pt idx="76">
                  <c:v>626</c:v>
                </c:pt>
                <c:pt idx="77">
                  <c:v>627</c:v>
                </c:pt>
                <c:pt idx="78">
                  <c:v>628</c:v>
                </c:pt>
                <c:pt idx="79">
                  <c:v>629</c:v>
                </c:pt>
                <c:pt idx="80">
                  <c:v>630</c:v>
                </c:pt>
                <c:pt idx="81">
                  <c:v>631</c:v>
                </c:pt>
                <c:pt idx="82">
                  <c:v>632</c:v>
                </c:pt>
                <c:pt idx="83">
                  <c:v>633</c:v>
                </c:pt>
                <c:pt idx="84">
                  <c:v>634</c:v>
                </c:pt>
                <c:pt idx="85">
                  <c:v>635</c:v>
                </c:pt>
                <c:pt idx="86">
                  <c:v>636</c:v>
                </c:pt>
                <c:pt idx="87">
                  <c:v>637</c:v>
                </c:pt>
                <c:pt idx="88">
                  <c:v>638</c:v>
                </c:pt>
                <c:pt idx="89">
                  <c:v>639</c:v>
                </c:pt>
                <c:pt idx="90">
                  <c:v>640</c:v>
                </c:pt>
                <c:pt idx="91">
                  <c:v>641</c:v>
                </c:pt>
                <c:pt idx="92">
                  <c:v>642</c:v>
                </c:pt>
                <c:pt idx="93">
                  <c:v>643</c:v>
                </c:pt>
                <c:pt idx="94">
                  <c:v>644</c:v>
                </c:pt>
                <c:pt idx="95">
                  <c:v>645</c:v>
                </c:pt>
                <c:pt idx="96">
                  <c:v>646</c:v>
                </c:pt>
                <c:pt idx="97">
                  <c:v>647</c:v>
                </c:pt>
                <c:pt idx="98">
                  <c:v>648</c:v>
                </c:pt>
                <c:pt idx="99">
                  <c:v>649</c:v>
                </c:pt>
                <c:pt idx="100">
                  <c:v>650</c:v>
                </c:pt>
                <c:pt idx="101">
                  <c:v>651</c:v>
                </c:pt>
                <c:pt idx="102">
                  <c:v>652</c:v>
                </c:pt>
                <c:pt idx="103">
                  <c:v>653</c:v>
                </c:pt>
                <c:pt idx="104">
                  <c:v>654</c:v>
                </c:pt>
                <c:pt idx="105">
                  <c:v>655</c:v>
                </c:pt>
                <c:pt idx="106">
                  <c:v>656</c:v>
                </c:pt>
                <c:pt idx="107">
                  <c:v>657</c:v>
                </c:pt>
                <c:pt idx="108">
                  <c:v>658</c:v>
                </c:pt>
                <c:pt idx="109">
                  <c:v>659</c:v>
                </c:pt>
                <c:pt idx="110">
                  <c:v>660</c:v>
                </c:pt>
                <c:pt idx="111">
                  <c:v>661</c:v>
                </c:pt>
                <c:pt idx="112">
                  <c:v>662</c:v>
                </c:pt>
                <c:pt idx="113">
                  <c:v>663</c:v>
                </c:pt>
                <c:pt idx="114">
                  <c:v>664</c:v>
                </c:pt>
                <c:pt idx="115">
                  <c:v>665</c:v>
                </c:pt>
                <c:pt idx="116">
                  <c:v>666</c:v>
                </c:pt>
                <c:pt idx="117">
                  <c:v>667</c:v>
                </c:pt>
                <c:pt idx="118">
                  <c:v>668</c:v>
                </c:pt>
                <c:pt idx="119">
                  <c:v>669</c:v>
                </c:pt>
                <c:pt idx="120">
                  <c:v>670</c:v>
                </c:pt>
                <c:pt idx="121">
                  <c:v>671</c:v>
                </c:pt>
                <c:pt idx="122">
                  <c:v>672</c:v>
                </c:pt>
                <c:pt idx="123">
                  <c:v>673</c:v>
                </c:pt>
                <c:pt idx="124">
                  <c:v>674</c:v>
                </c:pt>
                <c:pt idx="125">
                  <c:v>675</c:v>
                </c:pt>
                <c:pt idx="126">
                  <c:v>676</c:v>
                </c:pt>
                <c:pt idx="127">
                  <c:v>677</c:v>
                </c:pt>
                <c:pt idx="128">
                  <c:v>678</c:v>
                </c:pt>
                <c:pt idx="129">
                  <c:v>679</c:v>
                </c:pt>
                <c:pt idx="130">
                  <c:v>680</c:v>
                </c:pt>
                <c:pt idx="131">
                  <c:v>681</c:v>
                </c:pt>
                <c:pt idx="132">
                  <c:v>682</c:v>
                </c:pt>
                <c:pt idx="133">
                  <c:v>683</c:v>
                </c:pt>
                <c:pt idx="134">
                  <c:v>684</c:v>
                </c:pt>
                <c:pt idx="135">
                  <c:v>685</c:v>
                </c:pt>
                <c:pt idx="136">
                  <c:v>686</c:v>
                </c:pt>
                <c:pt idx="137">
                  <c:v>687</c:v>
                </c:pt>
                <c:pt idx="138">
                  <c:v>688</c:v>
                </c:pt>
                <c:pt idx="139">
                  <c:v>689</c:v>
                </c:pt>
                <c:pt idx="140">
                  <c:v>690</c:v>
                </c:pt>
                <c:pt idx="141">
                  <c:v>691</c:v>
                </c:pt>
                <c:pt idx="142">
                  <c:v>692</c:v>
                </c:pt>
                <c:pt idx="143">
                  <c:v>693</c:v>
                </c:pt>
                <c:pt idx="144">
                  <c:v>694</c:v>
                </c:pt>
                <c:pt idx="145">
                  <c:v>695</c:v>
                </c:pt>
                <c:pt idx="146">
                  <c:v>696</c:v>
                </c:pt>
                <c:pt idx="147">
                  <c:v>697</c:v>
                </c:pt>
                <c:pt idx="148">
                  <c:v>698</c:v>
                </c:pt>
                <c:pt idx="149">
                  <c:v>699</c:v>
                </c:pt>
                <c:pt idx="150">
                  <c:v>700</c:v>
                </c:pt>
              </c:numCache>
            </c:numRef>
          </c:xVal>
          <c:yVal>
            <c:numRef>
              <c:f>'Exc 538'!$L$7:$L$157</c:f>
              <c:numCache>
                <c:formatCode>0</c:formatCode>
                <c:ptCount val="151"/>
                <c:pt idx="0">
                  <c:v>-6.002539841482891</c:v>
                </c:pt>
                <c:pt idx="1">
                  <c:v>-30.828347761072216</c:v>
                </c:pt>
                <c:pt idx="2">
                  <c:v>-26.874827951230149</c:v>
                </c:pt>
                <c:pt idx="3">
                  <c:v>-26.171034114275223</c:v>
                </c:pt>
                <c:pt idx="4">
                  <c:v>-39.036306264630156</c:v>
                </c:pt>
                <c:pt idx="5">
                  <c:v>-36.160749167086173</c:v>
                </c:pt>
                <c:pt idx="6">
                  <c:v>-41.047711435786837</c:v>
                </c:pt>
                <c:pt idx="7">
                  <c:v>-46.792886442377707</c:v>
                </c:pt>
                <c:pt idx="8">
                  <c:v>-26.242304376245453</c:v>
                </c:pt>
                <c:pt idx="9">
                  <c:v>-43.432295617536703</c:v>
                </c:pt>
                <c:pt idx="10">
                  <c:v>-7.684320051027532</c:v>
                </c:pt>
                <c:pt idx="11">
                  <c:v>-10.822191307211749</c:v>
                </c:pt>
                <c:pt idx="12">
                  <c:v>-10.121367064505645</c:v>
                </c:pt>
                <c:pt idx="13">
                  <c:v>4.4286548896428393</c:v>
                </c:pt>
                <c:pt idx="14">
                  <c:v>-4.1049691165287125</c:v>
                </c:pt>
                <c:pt idx="15">
                  <c:v>15.743798842147829</c:v>
                </c:pt>
                <c:pt idx="16">
                  <c:v>26.522436100378151</c:v>
                </c:pt>
                <c:pt idx="17">
                  <c:v>56.91623323638256</c:v>
                </c:pt>
                <c:pt idx="18">
                  <c:v>74.731818999411445</c:v>
                </c:pt>
                <c:pt idx="19">
                  <c:v>107.39339627671504</c:v>
                </c:pt>
                <c:pt idx="20">
                  <c:v>123.63410722315453</c:v>
                </c:pt>
                <c:pt idx="21">
                  <c:v>151.50077965346878</c:v>
                </c:pt>
                <c:pt idx="22">
                  <c:v>186.85082959064496</c:v>
                </c:pt>
                <c:pt idx="23">
                  <c:v>256.4313924332165</c:v>
                </c:pt>
                <c:pt idx="24">
                  <c:v>281.10476118136984</c:v>
                </c:pt>
                <c:pt idx="25">
                  <c:v>353.73707704691179</c:v>
                </c:pt>
                <c:pt idx="26">
                  <c:v>411.53824936942311</c:v>
                </c:pt>
                <c:pt idx="27">
                  <c:v>503.13142451326382</c:v>
                </c:pt>
                <c:pt idx="28">
                  <c:v>604.17780801564061</c:v>
                </c:pt>
                <c:pt idx="29">
                  <c:v>710.38237672810408</c:v>
                </c:pt>
                <c:pt idx="30">
                  <c:v>827.99018735578568</c:v>
                </c:pt>
                <c:pt idx="31">
                  <c:v>986.16265542145652</c:v>
                </c:pt>
                <c:pt idx="32">
                  <c:v>1124.1042677351111</c:v>
                </c:pt>
                <c:pt idx="33">
                  <c:v>1296.1308828359727</c:v>
                </c:pt>
                <c:pt idx="34">
                  <c:v>1469.254268079374</c:v>
                </c:pt>
                <c:pt idx="35">
                  <c:v>1683.8361586296405</c:v>
                </c:pt>
                <c:pt idx="36">
                  <c:v>1923.3458131687025</c:v>
                </c:pt>
                <c:pt idx="37">
                  <c:v>2160.2154984206227</c:v>
                </c:pt>
                <c:pt idx="38">
                  <c:v>2389.2375359378325</c:v>
                </c:pt>
                <c:pt idx="39">
                  <c:v>2648.9414212331767</c:v>
                </c:pt>
                <c:pt idx="40">
                  <c:v>2945.7266299127209</c:v>
                </c:pt>
                <c:pt idx="41">
                  <c:v>3224.6556683745034</c:v>
                </c:pt>
                <c:pt idx="42">
                  <c:v>3501.913815138987</c:v>
                </c:pt>
                <c:pt idx="43">
                  <c:v>3826.8656252679689</c:v>
                </c:pt>
                <c:pt idx="44">
                  <c:v>4102.4538701999018</c:v>
                </c:pt>
                <c:pt idx="45">
                  <c:v>4376.7275747443873</c:v>
                </c:pt>
                <c:pt idx="46">
                  <c:v>4647.1556547367345</c:v>
                </c:pt>
                <c:pt idx="47">
                  <c:v>4898.891128797919</c:v>
                </c:pt>
                <c:pt idx="48">
                  <c:v>5177.4588666261034</c:v>
                </c:pt>
                <c:pt idx="49">
                  <c:v>5355.703812083857</c:v>
                </c:pt>
                <c:pt idx="50">
                  <c:v>5570.9677194465867</c:v>
                </c:pt>
                <c:pt idx="51">
                  <c:v>5753.1552962019377</c:v>
                </c:pt>
                <c:pt idx="52">
                  <c:v>5943.2330848762294</c:v>
                </c:pt>
                <c:pt idx="53">
                  <c:v>6135.7786063712356</c:v>
                </c:pt>
                <c:pt idx="54">
                  <c:v>6271.1762662784568</c:v>
                </c:pt>
                <c:pt idx="55">
                  <c:v>6373.363963837106</c:v>
                </c:pt>
                <c:pt idx="56">
                  <c:v>6491.7260514039699</c:v>
                </c:pt>
                <c:pt idx="57">
                  <c:v>6588.069587481069</c:v>
                </c:pt>
                <c:pt idx="58">
                  <c:v>6651.289279442808</c:v>
                </c:pt>
                <c:pt idx="59">
                  <c:v>6699.8678818934368</c:v>
                </c:pt>
                <c:pt idx="60">
                  <c:v>6683.2945763911375</c:v>
                </c:pt>
                <c:pt idx="61">
                  <c:v>6602.0682547696988</c:v>
                </c:pt>
                <c:pt idx="62">
                  <c:v>6573.2542817740305</c:v>
                </c:pt>
                <c:pt idx="63">
                  <c:v>6462.6418453316655</c:v>
                </c:pt>
                <c:pt idx="64">
                  <c:v>6397.4364846822609</c:v>
                </c:pt>
                <c:pt idx="65">
                  <c:v>6303.4240800904336</c:v>
                </c:pt>
                <c:pt idx="66">
                  <c:v>6155.2720128848123</c:v>
                </c:pt>
                <c:pt idx="67">
                  <c:v>6026.4589332918285</c:v>
                </c:pt>
                <c:pt idx="68">
                  <c:v>5870.9145561363057</c:v>
                </c:pt>
                <c:pt idx="69">
                  <c:v>5704.1916363637201</c:v>
                </c:pt>
                <c:pt idx="70">
                  <c:v>5589.2119166461862</c:v>
                </c:pt>
                <c:pt idx="71">
                  <c:v>5423.6590170076106</c:v>
                </c:pt>
                <c:pt idx="72">
                  <c:v>5317.1169044155386</c:v>
                </c:pt>
                <c:pt idx="73">
                  <c:v>5164.7965167494121</c:v>
                </c:pt>
                <c:pt idx="74">
                  <c:v>5030.0897824374024</c:v>
                </c:pt>
                <c:pt idx="75">
                  <c:v>4887.9600523682529</c:v>
                </c:pt>
                <c:pt idx="76">
                  <c:v>4789.1151280689537</c:v>
                </c:pt>
                <c:pt idx="77">
                  <c:v>4631.3564234686091</c:v>
                </c:pt>
                <c:pt idx="78">
                  <c:v>4551.8861219129349</c:v>
                </c:pt>
                <c:pt idx="79">
                  <c:v>4436.3342603701412</c:v>
                </c:pt>
                <c:pt idx="80">
                  <c:v>4319.5371489723684</c:v>
                </c:pt>
                <c:pt idx="81">
                  <c:v>4184.8205160128628</c:v>
                </c:pt>
                <c:pt idx="82">
                  <c:v>4114.9330950979192</c:v>
                </c:pt>
                <c:pt idx="83">
                  <c:v>3974.8167499294268</c:v>
                </c:pt>
                <c:pt idx="84">
                  <c:v>3854.6293517643267</c:v>
                </c:pt>
                <c:pt idx="85">
                  <c:v>3746.2332224962815</c:v>
                </c:pt>
                <c:pt idx="86">
                  <c:v>3634.2646713469858</c:v>
                </c:pt>
                <c:pt idx="87">
                  <c:v>3562.4806695718385</c:v>
                </c:pt>
                <c:pt idx="88">
                  <c:v>3430.9543707002426</c:v>
                </c:pt>
                <c:pt idx="89">
                  <c:v>3349.2271775155145</c:v>
                </c:pt>
                <c:pt idx="90">
                  <c:v>3239.6174740644797</c:v>
                </c:pt>
                <c:pt idx="91">
                  <c:v>3187.4446727081081</c:v>
                </c:pt>
                <c:pt idx="92">
                  <c:v>3090.4300083307903</c:v>
                </c:pt>
                <c:pt idx="93">
                  <c:v>3008.6236259660959</c:v>
                </c:pt>
                <c:pt idx="94">
                  <c:v>2927.9635069814203</c:v>
                </c:pt>
                <c:pt idx="95">
                  <c:v>2873.7802903186421</c:v>
                </c:pt>
                <c:pt idx="96">
                  <c:v>2808.0889060771892</c:v>
                </c:pt>
                <c:pt idx="97">
                  <c:v>2741.5917719295744</c:v>
                </c:pt>
                <c:pt idx="98">
                  <c:v>2671.6409996706579</c:v>
                </c:pt>
                <c:pt idx="99">
                  <c:v>2608.838040768494</c:v>
                </c:pt>
                <c:pt idx="100">
                  <c:v>2565.354272183979</c:v>
                </c:pt>
                <c:pt idx="101">
                  <c:v>2499.2610028541949</c:v>
                </c:pt>
                <c:pt idx="102">
                  <c:v>2468.7177361410031</c:v>
                </c:pt>
                <c:pt idx="103">
                  <c:v>2386.5629213844545</c:v>
                </c:pt>
                <c:pt idx="104">
                  <c:v>2352.8669354438348</c:v>
                </c:pt>
                <c:pt idx="105">
                  <c:v>2297.7156310559621</c:v>
                </c:pt>
                <c:pt idx="106">
                  <c:v>2254.7010583627498</c:v>
                </c:pt>
                <c:pt idx="107">
                  <c:v>2200.944473407043</c:v>
                </c:pt>
                <c:pt idx="108">
                  <c:v>2118.9579356579234</c:v>
                </c:pt>
                <c:pt idx="109">
                  <c:v>2075.2672853407448</c:v>
                </c:pt>
                <c:pt idx="110">
                  <c:v>2021.8046902156643</c:v>
                </c:pt>
                <c:pt idx="111">
                  <c:v>1974.9355841875686</c:v>
                </c:pt>
                <c:pt idx="112">
                  <c:v>1916.465263294338</c:v>
                </c:pt>
                <c:pt idx="113">
                  <c:v>1877.361646226736</c:v>
                </c:pt>
                <c:pt idx="114">
                  <c:v>1810.1587385126672</c:v>
                </c:pt>
                <c:pt idx="115">
                  <c:v>1760.19234568312</c:v>
                </c:pt>
                <c:pt idx="116">
                  <c:v>1718.6308944422988</c:v>
                </c:pt>
                <c:pt idx="117">
                  <c:v>1664.7456270691455</c:v>
                </c:pt>
                <c:pt idx="118">
                  <c:v>1612.5203628810461</c:v>
                </c:pt>
                <c:pt idx="119">
                  <c:v>1567.1311046535798</c:v>
                </c:pt>
                <c:pt idx="120">
                  <c:v>1534.6219665477122</c:v>
                </c:pt>
                <c:pt idx="121">
                  <c:v>1480.6070268923634</c:v>
                </c:pt>
                <c:pt idx="122">
                  <c:v>1442.5407880823263</c:v>
                </c:pt>
                <c:pt idx="123">
                  <c:v>1406.2761031165337</c:v>
                </c:pt>
                <c:pt idx="124">
                  <c:v>1357.394602052532</c:v>
                </c:pt>
                <c:pt idx="125">
                  <c:v>1327.488808238073</c:v>
                </c:pt>
                <c:pt idx="126">
                  <c:v>1275.2655237794722</c:v>
                </c:pt>
                <c:pt idx="127">
                  <c:v>1240.3223082543757</c:v>
                </c:pt>
                <c:pt idx="128">
                  <c:v>1221.5792192209858</c:v>
                </c:pt>
                <c:pt idx="129">
                  <c:v>1183.0091392534098</c:v>
                </c:pt>
                <c:pt idx="130">
                  <c:v>1135.5055299208302</c:v>
                </c:pt>
                <c:pt idx="131">
                  <c:v>1100.0218482424602</c:v>
                </c:pt>
                <c:pt idx="132">
                  <c:v>1061.180545333498</c:v>
                </c:pt>
                <c:pt idx="133">
                  <c:v>1028.1834039060855</c:v>
                </c:pt>
                <c:pt idx="134">
                  <c:v>980.73027767573478</c:v>
                </c:pt>
                <c:pt idx="135">
                  <c:v>961.61104003750222</c:v>
                </c:pt>
                <c:pt idx="136">
                  <c:v>922.19957503277931</c:v>
                </c:pt>
                <c:pt idx="137">
                  <c:v>901.41340515624597</c:v>
                </c:pt>
                <c:pt idx="138">
                  <c:v>847.78253302373571</c:v>
                </c:pt>
                <c:pt idx="139">
                  <c:v>818.17369863415195</c:v>
                </c:pt>
                <c:pt idx="140">
                  <c:v>784.85584102787379</c:v>
                </c:pt>
                <c:pt idx="141">
                  <c:v>752.71394274410238</c:v>
                </c:pt>
                <c:pt idx="142">
                  <c:v>723.85938529370242</c:v>
                </c:pt>
                <c:pt idx="143">
                  <c:v>699.14820371211488</c:v>
                </c:pt>
                <c:pt idx="144">
                  <c:v>671.05505022709576</c:v>
                </c:pt>
                <c:pt idx="145">
                  <c:v>639.59813835003706</c:v>
                </c:pt>
                <c:pt idx="146">
                  <c:v>625.86406190897139</c:v>
                </c:pt>
                <c:pt idx="147">
                  <c:v>591.39053720755271</c:v>
                </c:pt>
                <c:pt idx="148">
                  <c:v>571.98968304806351</c:v>
                </c:pt>
                <c:pt idx="149">
                  <c:v>546.57648938607031</c:v>
                </c:pt>
                <c:pt idx="150">
                  <c:v>536.79949626794519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9786-4C2E-8A10-76F23548E458}"/>
            </c:ext>
          </c:extLst>
        </c:ser>
        <c:ser>
          <c:idx val="6"/>
          <c:order val="5"/>
          <c:tx>
            <c:strRef>
              <c:f>'Exc 538'!$M$4</c:f>
              <c:strCache>
                <c:ptCount val="1"/>
                <c:pt idx="0">
                  <c:v>unmixed SE</c:v>
                </c:pt>
              </c:strCache>
            </c:strRef>
          </c:tx>
          <c:spPr>
            <a:ln w="12700">
              <a:solidFill>
                <a:srgbClr val="006411"/>
              </a:solidFill>
              <a:prstDash val="solid"/>
            </a:ln>
          </c:spPr>
          <c:marker>
            <c:symbol val="circle"/>
            <c:size val="2"/>
            <c:spPr>
              <a:noFill/>
              <a:ln>
                <a:solidFill>
                  <a:srgbClr val="006411"/>
                </a:solidFill>
                <a:prstDash val="solid"/>
              </a:ln>
            </c:spPr>
          </c:marker>
          <c:xVal>
            <c:numRef>
              <c:f>'Exc 538'!$B$7:$B$157</c:f>
              <c:numCache>
                <c:formatCode>0</c:formatCode>
                <c:ptCount val="151"/>
                <c:pt idx="0">
                  <c:v>550</c:v>
                </c:pt>
                <c:pt idx="1">
                  <c:v>551</c:v>
                </c:pt>
                <c:pt idx="2">
                  <c:v>552</c:v>
                </c:pt>
                <c:pt idx="3">
                  <c:v>553</c:v>
                </c:pt>
                <c:pt idx="4">
                  <c:v>554</c:v>
                </c:pt>
                <c:pt idx="5">
                  <c:v>555</c:v>
                </c:pt>
                <c:pt idx="6">
                  <c:v>556</c:v>
                </c:pt>
                <c:pt idx="7">
                  <c:v>557</c:v>
                </c:pt>
                <c:pt idx="8">
                  <c:v>558</c:v>
                </c:pt>
                <c:pt idx="9">
                  <c:v>559</c:v>
                </c:pt>
                <c:pt idx="10">
                  <c:v>560</c:v>
                </c:pt>
                <c:pt idx="11">
                  <c:v>561</c:v>
                </c:pt>
                <c:pt idx="12">
                  <c:v>562</c:v>
                </c:pt>
                <c:pt idx="13">
                  <c:v>563</c:v>
                </c:pt>
                <c:pt idx="14">
                  <c:v>564</c:v>
                </c:pt>
                <c:pt idx="15">
                  <c:v>565</c:v>
                </c:pt>
                <c:pt idx="16">
                  <c:v>566</c:v>
                </c:pt>
                <c:pt idx="17">
                  <c:v>567</c:v>
                </c:pt>
                <c:pt idx="18">
                  <c:v>568</c:v>
                </c:pt>
                <c:pt idx="19">
                  <c:v>569</c:v>
                </c:pt>
                <c:pt idx="20">
                  <c:v>570</c:v>
                </c:pt>
                <c:pt idx="21">
                  <c:v>571</c:v>
                </c:pt>
                <c:pt idx="22">
                  <c:v>572</c:v>
                </c:pt>
                <c:pt idx="23">
                  <c:v>573</c:v>
                </c:pt>
                <c:pt idx="24">
                  <c:v>574</c:v>
                </c:pt>
                <c:pt idx="25">
                  <c:v>575</c:v>
                </c:pt>
                <c:pt idx="26">
                  <c:v>576</c:v>
                </c:pt>
                <c:pt idx="27">
                  <c:v>577</c:v>
                </c:pt>
                <c:pt idx="28">
                  <c:v>578</c:v>
                </c:pt>
                <c:pt idx="29">
                  <c:v>579</c:v>
                </c:pt>
                <c:pt idx="30">
                  <c:v>580</c:v>
                </c:pt>
                <c:pt idx="31">
                  <c:v>581</c:v>
                </c:pt>
                <c:pt idx="32">
                  <c:v>582</c:v>
                </c:pt>
                <c:pt idx="33">
                  <c:v>583</c:v>
                </c:pt>
                <c:pt idx="34">
                  <c:v>584</c:v>
                </c:pt>
                <c:pt idx="35">
                  <c:v>585</c:v>
                </c:pt>
                <c:pt idx="36">
                  <c:v>586</c:v>
                </c:pt>
                <c:pt idx="37">
                  <c:v>587</c:v>
                </c:pt>
                <c:pt idx="38">
                  <c:v>588</c:v>
                </c:pt>
                <c:pt idx="39">
                  <c:v>589</c:v>
                </c:pt>
                <c:pt idx="40">
                  <c:v>590</c:v>
                </c:pt>
                <c:pt idx="41">
                  <c:v>591</c:v>
                </c:pt>
                <c:pt idx="42">
                  <c:v>592</c:v>
                </c:pt>
                <c:pt idx="43">
                  <c:v>593</c:v>
                </c:pt>
                <c:pt idx="44">
                  <c:v>594</c:v>
                </c:pt>
                <c:pt idx="45">
                  <c:v>595</c:v>
                </c:pt>
                <c:pt idx="46">
                  <c:v>596</c:v>
                </c:pt>
                <c:pt idx="47">
                  <c:v>597</c:v>
                </c:pt>
                <c:pt idx="48">
                  <c:v>598</c:v>
                </c:pt>
                <c:pt idx="49">
                  <c:v>599</c:v>
                </c:pt>
                <c:pt idx="50">
                  <c:v>600</c:v>
                </c:pt>
                <c:pt idx="51">
                  <c:v>601</c:v>
                </c:pt>
                <c:pt idx="52">
                  <c:v>602</c:v>
                </c:pt>
                <c:pt idx="53">
                  <c:v>603</c:v>
                </c:pt>
                <c:pt idx="54">
                  <c:v>604</c:v>
                </c:pt>
                <c:pt idx="55">
                  <c:v>605</c:v>
                </c:pt>
                <c:pt idx="56">
                  <c:v>606</c:v>
                </c:pt>
                <c:pt idx="57">
                  <c:v>607</c:v>
                </c:pt>
                <c:pt idx="58">
                  <c:v>608</c:v>
                </c:pt>
                <c:pt idx="59">
                  <c:v>609</c:v>
                </c:pt>
                <c:pt idx="60">
                  <c:v>610</c:v>
                </c:pt>
                <c:pt idx="61">
                  <c:v>611</c:v>
                </c:pt>
                <c:pt idx="62">
                  <c:v>612</c:v>
                </c:pt>
                <c:pt idx="63">
                  <c:v>613</c:v>
                </c:pt>
                <c:pt idx="64">
                  <c:v>614</c:v>
                </c:pt>
                <c:pt idx="65">
                  <c:v>615</c:v>
                </c:pt>
                <c:pt idx="66">
                  <c:v>616</c:v>
                </c:pt>
                <c:pt idx="67">
                  <c:v>617</c:v>
                </c:pt>
                <c:pt idx="68">
                  <c:v>618</c:v>
                </c:pt>
                <c:pt idx="69">
                  <c:v>619</c:v>
                </c:pt>
                <c:pt idx="70">
                  <c:v>620</c:v>
                </c:pt>
                <c:pt idx="71">
                  <c:v>621</c:v>
                </c:pt>
                <c:pt idx="72">
                  <c:v>622</c:v>
                </c:pt>
                <c:pt idx="73">
                  <c:v>623</c:v>
                </c:pt>
                <c:pt idx="74">
                  <c:v>624</c:v>
                </c:pt>
                <c:pt idx="75">
                  <c:v>625</c:v>
                </c:pt>
                <c:pt idx="76">
                  <c:v>626</c:v>
                </c:pt>
                <c:pt idx="77">
                  <c:v>627</c:v>
                </c:pt>
                <c:pt idx="78">
                  <c:v>628</c:v>
                </c:pt>
                <c:pt idx="79">
                  <c:v>629</c:v>
                </c:pt>
                <c:pt idx="80">
                  <c:v>630</c:v>
                </c:pt>
                <c:pt idx="81">
                  <c:v>631</c:v>
                </c:pt>
                <c:pt idx="82">
                  <c:v>632</c:v>
                </c:pt>
                <c:pt idx="83">
                  <c:v>633</c:v>
                </c:pt>
                <c:pt idx="84">
                  <c:v>634</c:v>
                </c:pt>
                <c:pt idx="85">
                  <c:v>635</c:v>
                </c:pt>
                <c:pt idx="86">
                  <c:v>636</c:v>
                </c:pt>
                <c:pt idx="87">
                  <c:v>637</c:v>
                </c:pt>
                <c:pt idx="88">
                  <c:v>638</c:v>
                </c:pt>
                <c:pt idx="89">
                  <c:v>639</c:v>
                </c:pt>
                <c:pt idx="90">
                  <c:v>640</c:v>
                </c:pt>
                <c:pt idx="91">
                  <c:v>641</c:v>
                </c:pt>
                <c:pt idx="92">
                  <c:v>642</c:v>
                </c:pt>
                <c:pt idx="93">
                  <c:v>643</c:v>
                </c:pt>
                <c:pt idx="94">
                  <c:v>644</c:v>
                </c:pt>
                <c:pt idx="95">
                  <c:v>645</c:v>
                </c:pt>
                <c:pt idx="96">
                  <c:v>646</c:v>
                </c:pt>
                <c:pt idx="97">
                  <c:v>647</c:v>
                </c:pt>
                <c:pt idx="98">
                  <c:v>648</c:v>
                </c:pt>
                <c:pt idx="99">
                  <c:v>649</c:v>
                </c:pt>
                <c:pt idx="100">
                  <c:v>650</c:v>
                </c:pt>
                <c:pt idx="101">
                  <c:v>651</c:v>
                </c:pt>
                <c:pt idx="102">
                  <c:v>652</c:v>
                </c:pt>
                <c:pt idx="103">
                  <c:v>653</c:v>
                </c:pt>
                <c:pt idx="104">
                  <c:v>654</c:v>
                </c:pt>
                <c:pt idx="105">
                  <c:v>655</c:v>
                </c:pt>
                <c:pt idx="106">
                  <c:v>656</c:v>
                </c:pt>
                <c:pt idx="107">
                  <c:v>657</c:v>
                </c:pt>
                <c:pt idx="108">
                  <c:v>658</c:v>
                </c:pt>
                <c:pt idx="109">
                  <c:v>659</c:v>
                </c:pt>
                <c:pt idx="110">
                  <c:v>660</c:v>
                </c:pt>
                <c:pt idx="111">
                  <c:v>661</c:v>
                </c:pt>
                <c:pt idx="112">
                  <c:v>662</c:v>
                </c:pt>
                <c:pt idx="113">
                  <c:v>663</c:v>
                </c:pt>
                <c:pt idx="114">
                  <c:v>664</c:v>
                </c:pt>
                <c:pt idx="115">
                  <c:v>665</c:v>
                </c:pt>
                <c:pt idx="116">
                  <c:v>666</c:v>
                </c:pt>
                <c:pt idx="117">
                  <c:v>667</c:v>
                </c:pt>
                <c:pt idx="118">
                  <c:v>668</c:v>
                </c:pt>
                <c:pt idx="119">
                  <c:v>669</c:v>
                </c:pt>
                <c:pt idx="120">
                  <c:v>670</c:v>
                </c:pt>
                <c:pt idx="121">
                  <c:v>671</c:v>
                </c:pt>
                <c:pt idx="122">
                  <c:v>672</c:v>
                </c:pt>
                <c:pt idx="123">
                  <c:v>673</c:v>
                </c:pt>
                <c:pt idx="124">
                  <c:v>674</c:v>
                </c:pt>
                <c:pt idx="125">
                  <c:v>675</c:v>
                </c:pt>
                <c:pt idx="126">
                  <c:v>676</c:v>
                </c:pt>
                <c:pt idx="127">
                  <c:v>677</c:v>
                </c:pt>
                <c:pt idx="128">
                  <c:v>678</c:v>
                </c:pt>
                <c:pt idx="129">
                  <c:v>679</c:v>
                </c:pt>
                <c:pt idx="130">
                  <c:v>680</c:v>
                </c:pt>
                <c:pt idx="131">
                  <c:v>681</c:v>
                </c:pt>
                <c:pt idx="132">
                  <c:v>682</c:v>
                </c:pt>
                <c:pt idx="133">
                  <c:v>683</c:v>
                </c:pt>
                <c:pt idx="134">
                  <c:v>684</c:v>
                </c:pt>
                <c:pt idx="135">
                  <c:v>685</c:v>
                </c:pt>
                <c:pt idx="136">
                  <c:v>686</c:v>
                </c:pt>
                <c:pt idx="137">
                  <c:v>687</c:v>
                </c:pt>
                <c:pt idx="138">
                  <c:v>688</c:v>
                </c:pt>
                <c:pt idx="139">
                  <c:v>689</c:v>
                </c:pt>
                <c:pt idx="140">
                  <c:v>690</c:v>
                </c:pt>
                <c:pt idx="141">
                  <c:v>691</c:v>
                </c:pt>
                <c:pt idx="142">
                  <c:v>692</c:v>
                </c:pt>
                <c:pt idx="143">
                  <c:v>693</c:v>
                </c:pt>
                <c:pt idx="144">
                  <c:v>694</c:v>
                </c:pt>
                <c:pt idx="145">
                  <c:v>695</c:v>
                </c:pt>
                <c:pt idx="146">
                  <c:v>696</c:v>
                </c:pt>
                <c:pt idx="147">
                  <c:v>697</c:v>
                </c:pt>
                <c:pt idx="148">
                  <c:v>698</c:v>
                </c:pt>
                <c:pt idx="149">
                  <c:v>699</c:v>
                </c:pt>
                <c:pt idx="150">
                  <c:v>700</c:v>
                </c:pt>
              </c:numCache>
            </c:numRef>
          </c:xVal>
          <c:yVal>
            <c:numRef>
              <c:f>'Exc 538'!$M$7:$M$157</c:f>
              <c:numCache>
                <c:formatCode>0</c:formatCode>
                <c:ptCount val="151"/>
                <c:pt idx="0">
                  <c:v>-1.4914451032384952</c:v>
                </c:pt>
                <c:pt idx="1">
                  <c:v>-7.659888900933276</c:v>
                </c:pt>
                <c:pt idx="2">
                  <c:v>-6.6775617666432927</c:v>
                </c:pt>
                <c:pt idx="3">
                  <c:v>-6.5026908120914042</c:v>
                </c:pt>
                <c:pt idx="4">
                  <c:v>-9.6993121852428761</c:v>
                </c:pt>
                <c:pt idx="5">
                  <c:v>-8.9848253737475652</c:v>
                </c:pt>
                <c:pt idx="6">
                  <c:v>-10.199084027225203</c:v>
                </c:pt>
                <c:pt idx="7">
                  <c:v>-11.626581945958105</c:v>
                </c:pt>
                <c:pt idx="8">
                  <c:v>-6.5203992631852943</c:v>
                </c:pt>
                <c:pt idx="9">
                  <c:v>-10.791579286740584</c:v>
                </c:pt>
                <c:pt idx="10">
                  <c:v>-1.9093153589116518</c:v>
                </c:pt>
                <c:pt idx="11">
                  <c:v>-2.688979108460813</c:v>
                </c:pt>
                <c:pt idx="12">
                  <c:v>-2.5148460060378515</c:v>
                </c:pt>
                <c:pt idx="13">
                  <c:v>1.1003834749157255</c:v>
                </c:pt>
                <c:pt idx="14">
                  <c:v>-1.0199575928644757</c:v>
                </c:pt>
                <c:pt idx="15">
                  <c:v>3.9118460367757306</c:v>
                </c:pt>
                <c:pt idx="16">
                  <c:v>6.5900033140125949</c:v>
                </c:pt>
                <c:pt idx="17">
                  <c:v>14.14191985341524</c:v>
                </c:pt>
                <c:pt idx="18">
                  <c:v>18.568540725461077</c:v>
                </c:pt>
                <c:pt idx="19">
                  <c:v>26.683930340642025</c:v>
                </c:pt>
                <c:pt idx="20">
                  <c:v>30.719243633655516</c:v>
                </c:pt>
                <c:pt idx="21">
                  <c:v>37.643248011355048</c:v>
                </c:pt>
                <c:pt idx="22">
                  <c:v>46.42663975390996</c:v>
                </c:pt>
                <c:pt idx="23">
                  <c:v>63.71525298642031</c:v>
                </c:pt>
                <c:pt idx="24">
                  <c:v>69.845820374831021</c:v>
                </c:pt>
                <c:pt idx="25">
                  <c:v>87.892699645152135</c:v>
                </c:pt>
                <c:pt idx="26">
                  <c:v>102.25449943298278</c:v>
                </c:pt>
                <c:pt idx="27">
                  <c:v>125.01256454639973</c:v>
                </c:pt>
                <c:pt idx="28">
                  <c:v>150.11945893684964</c:v>
                </c:pt>
                <c:pt idx="29">
                  <c:v>176.50800247521767</c:v>
                </c:pt>
                <c:pt idx="30">
                  <c:v>205.72989818860339</c:v>
                </c:pt>
                <c:pt idx="31">
                  <c:v>245.03085398291145</c:v>
                </c:pt>
                <c:pt idx="32">
                  <c:v>279.30506917365949</c:v>
                </c:pt>
                <c:pt idx="33">
                  <c:v>322.04835110004649</c:v>
                </c:pt>
                <c:pt idx="34">
                  <c:v>365.06414641271107</c:v>
                </c:pt>
                <c:pt idx="35">
                  <c:v>418.38109529710039</c:v>
                </c:pt>
                <c:pt idx="36">
                  <c:v>477.89182090227689</c:v>
                </c:pt>
                <c:pt idx="37">
                  <c:v>536.74659596485185</c:v>
                </c:pt>
                <c:pt idx="38">
                  <c:v>593.6514738014248</c:v>
                </c:pt>
                <c:pt idx="39">
                  <c:v>658.17983983390479</c:v>
                </c:pt>
                <c:pt idx="40">
                  <c:v>731.92176540009484</c:v>
                </c:pt>
                <c:pt idx="41">
                  <c:v>801.22698611514386</c:v>
                </c:pt>
                <c:pt idx="42">
                  <c:v>870.1170420323258</c:v>
                </c:pt>
                <c:pt idx="43">
                  <c:v>950.85749504123521</c:v>
                </c:pt>
                <c:pt idx="44">
                  <c:v>1019.3326321112594</c:v>
                </c:pt>
                <c:pt idx="45">
                  <c:v>1087.481146638886</c:v>
                </c:pt>
                <c:pt idx="46">
                  <c:v>1154.6741426595729</c:v>
                </c:pt>
                <c:pt idx="47">
                  <c:v>1217.2226054794753</c:v>
                </c:pt>
                <c:pt idx="48">
                  <c:v>1286.4380541855069</c:v>
                </c:pt>
                <c:pt idx="49">
                  <c:v>1330.7263984698329</c:v>
                </c:pt>
                <c:pt idx="50">
                  <c:v>1384.2128073931622</c:v>
                </c:pt>
                <c:pt idx="51">
                  <c:v>1429.4807733539724</c:v>
                </c:pt>
                <c:pt idx="52">
                  <c:v>1476.7092124212991</c:v>
                </c:pt>
                <c:pt idx="53">
                  <c:v>1524.55080660775</c:v>
                </c:pt>
                <c:pt idx="54">
                  <c:v>1558.1929284747312</c:v>
                </c:pt>
                <c:pt idx="55">
                  <c:v>1583.5834040333925</c:v>
                </c:pt>
                <c:pt idx="56">
                  <c:v>1612.9927141875214</c:v>
                </c:pt>
                <c:pt idx="57">
                  <c:v>1636.9310967564863</c:v>
                </c:pt>
                <c:pt idx="58">
                  <c:v>1652.6392307288695</c:v>
                </c:pt>
                <c:pt idx="59">
                  <c:v>1664.7095077550125</c:v>
                </c:pt>
                <c:pt idx="60">
                  <c:v>1660.5915550235613</c:v>
                </c:pt>
                <c:pt idx="61">
                  <c:v>1640.4093316921721</c:v>
                </c:pt>
                <c:pt idx="62">
                  <c:v>1633.2499524853497</c:v>
                </c:pt>
                <c:pt idx="63">
                  <c:v>1605.7661904369684</c:v>
                </c:pt>
                <c:pt idx="64">
                  <c:v>1589.5646793410535</c:v>
                </c:pt>
                <c:pt idx="65">
                  <c:v>1566.2055106932837</c:v>
                </c:pt>
                <c:pt idx="66">
                  <c:v>1529.3943139326309</c:v>
                </c:pt>
                <c:pt idx="67">
                  <c:v>1497.3882561861546</c:v>
                </c:pt>
                <c:pt idx="68">
                  <c:v>1458.7402995259326</c:v>
                </c:pt>
                <c:pt idx="69">
                  <c:v>1417.3148215017804</c:v>
                </c:pt>
                <c:pt idx="70">
                  <c:v>1388.745924922481</c:v>
                </c:pt>
                <c:pt idx="71">
                  <c:v>1347.6111606371198</c:v>
                </c:pt>
                <c:pt idx="72">
                  <c:v>1321.1387479067655</c:v>
                </c:pt>
                <c:pt idx="73">
                  <c:v>1283.2918527078307</c:v>
                </c:pt>
                <c:pt idx="74">
                  <c:v>1249.8214044361764</c:v>
                </c:pt>
                <c:pt idx="75">
                  <c:v>1214.5065717929544</c:v>
                </c:pt>
                <c:pt idx="76">
                  <c:v>1189.9466717807372</c:v>
                </c:pt>
                <c:pt idx="77">
                  <c:v>1150.7485233830573</c:v>
                </c:pt>
                <c:pt idx="78">
                  <c:v>1131.0026166105642</c:v>
                </c:pt>
                <c:pt idx="79">
                  <c:v>1102.2915605210944</c:v>
                </c:pt>
                <c:pt idx="80">
                  <c:v>1073.2710984389012</c:v>
                </c:pt>
                <c:pt idx="81">
                  <c:v>1039.7981906601506</c:v>
                </c:pt>
                <c:pt idx="82">
                  <c:v>1022.4333327076527</c:v>
                </c:pt>
                <c:pt idx="83">
                  <c:v>987.61876380783212</c:v>
                </c:pt>
                <c:pt idx="84">
                  <c:v>957.75592054513254</c:v>
                </c:pt>
                <c:pt idx="85">
                  <c:v>930.82284213562821</c:v>
                </c:pt>
                <c:pt idx="86">
                  <c:v>903.00212761504429</c:v>
                </c:pt>
                <c:pt idx="87">
                  <c:v>885.16602810288214</c:v>
                </c:pt>
                <c:pt idx="88">
                  <c:v>852.48581946129093</c:v>
                </c:pt>
                <c:pt idx="89">
                  <c:v>832.17914507082548</c:v>
                </c:pt>
                <c:pt idx="90">
                  <c:v>804.94453109130654</c:v>
                </c:pt>
                <c:pt idx="91">
                  <c:v>791.98120703847155</c:v>
                </c:pt>
                <c:pt idx="92">
                  <c:v>767.87606988837297</c:v>
                </c:pt>
                <c:pt idx="93">
                  <c:v>747.54971944113652</c:v>
                </c:pt>
                <c:pt idx="94">
                  <c:v>727.50817991565975</c:v>
                </c:pt>
                <c:pt idx="95">
                  <c:v>714.04532997155229</c:v>
                </c:pt>
                <c:pt idx="96">
                  <c:v>697.72305707720534</c:v>
                </c:pt>
                <c:pt idx="97">
                  <c:v>681.20058030521409</c:v>
                </c:pt>
                <c:pt idx="98">
                  <c:v>663.81998150729942</c:v>
                </c:pt>
                <c:pt idx="99">
                  <c:v>648.21539278367334</c:v>
                </c:pt>
                <c:pt idx="100">
                  <c:v>637.41102406003154</c:v>
                </c:pt>
                <c:pt idx="101">
                  <c:v>620.9888951775722</c:v>
                </c:pt>
                <c:pt idx="102">
                  <c:v>613.39984008101442</c:v>
                </c:pt>
                <c:pt idx="103">
                  <c:v>592.9869149839858</c:v>
                </c:pt>
                <c:pt idx="104">
                  <c:v>584.61450687723425</c:v>
                </c:pt>
                <c:pt idx="105">
                  <c:v>570.91111713910175</c:v>
                </c:pt>
                <c:pt idx="106">
                  <c:v>560.22332905182782</c:v>
                </c:pt>
                <c:pt idx="107">
                  <c:v>546.86648386357388</c:v>
                </c:pt>
                <c:pt idx="108">
                  <c:v>526.49537038718347</c:v>
                </c:pt>
                <c:pt idx="109">
                  <c:v>515.63959796522761</c:v>
                </c:pt>
                <c:pt idx="110">
                  <c:v>502.3558001377358</c:v>
                </c:pt>
                <c:pt idx="111">
                  <c:v>490.71027998713561</c:v>
                </c:pt>
                <c:pt idx="112">
                  <c:v>476.18221751959044</c:v>
                </c:pt>
                <c:pt idx="113">
                  <c:v>466.46618068609223</c:v>
                </c:pt>
                <c:pt idx="114">
                  <c:v>449.76834105812981</c:v>
                </c:pt>
                <c:pt idx="115">
                  <c:v>437.3532411370756</c:v>
                </c:pt>
                <c:pt idx="116">
                  <c:v>427.02650869154883</c:v>
                </c:pt>
                <c:pt idx="117">
                  <c:v>413.637689911042</c:v>
                </c:pt>
                <c:pt idx="118">
                  <c:v>400.66133047059634</c:v>
                </c:pt>
                <c:pt idx="119">
                  <c:v>389.38350663090341</c:v>
                </c:pt>
                <c:pt idx="120">
                  <c:v>381.30599342500659</c:v>
                </c:pt>
                <c:pt idx="121">
                  <c:v>367.88495510153734</c:v>
                </c:pt>
                <c:pt idx="122">
                  <c:v>358.42667461173863</c:v>
                </c:pt>
                <c:pt idx="123">
                  <c:v>349.41602441347919</c:v>
                </c:pt>
                <c:pt idx="124">
                  <c:v>337.27048647018717</c:v>
                </c:pt>
                <c:pt idx="125">
                  <c:v>329.83982363063552</c:v>
                </c:pt>
                <c:pt idx="126">
                  <c:v>316.86395609160905</c:v>
                </c:pt>
                <c:pt idx="127">
                  <c:v>308.18165009071498</c:v>
                </c:pt>
                <c:pt idx="128">
                  <c:v>303.52457340373928</c:v>
                </c:pt>
                <c:pt idx="129">
                  <c:v>293.94110400273536</c:v>
                </c:pt>
                <c:pt idx="130">
                  <c:v>282.13792944725799</c:v>
                </c:pt>
                <c:pt idx="131">
                  <c:v>273.32133435890211</c:v>
                </c:pt>
                <c:pt idx="132">
                  <c:v>263.67047446345765</c:v>
                </c:pt>
                <c:pt idx="133">
                  <c:v>255.47170755770983</c:v>
                </c:pt>
                <c:pt idx="134">
                  <c:v>243.68107648842391</c:v>
                </c:pt>
                <c:pt idx="135">
                  <c:v>238.93053853178611</c:v>
                </c:pt>
                <c:pt idx="136">
                  <c:v>229.13801102759084</c:v>
                </c:pt>
                <c:pt idx="137">
                  <c:v>223.97329207592443</c:v>
                </c:pt>
                <c:pt idx="138">
                  <c:v>210.64768262779427</c:v>
                </c:pt>
                <c:pt idx="139">
                  <c:v>203.29080500113369</c:v>
                </c:pt>
                <c:pt idx="140">
                  <c:v>195.01235006546349</c:v>
                </c:pt>
                <c:pt idx="141">
                  <c:v>187.02608457284197</c:v>
                </c:pt>
                <c:pt idx="142">
                  <c:v>179.85662138692476</c:v>
                </c:pt>
                <c:pt idx="143">
                  <c:v>173.7166586814059</c:v>
                </c:pt>
                <c:pt idx="144">
                  <c:v>166.73638078134147</c:v>
                </c:pt>
                <c:pt idx="145">
                  <c:v>158.92031317978871</c:v>
                </c:pt>
                <c:pt idx="146">
                  <c:v>155.50782086878888</c:v>
                </c:pt>
                <c:pt idx="147">
                  <c:v>146.94221847961751</c:v>
                </c:pt>
                <c:pt idx="148">
                  <c:v>142.12170754608806</c:v>
                </c:pt>
                <c:pt idx="149">
                  <c:v>135.80731659729466</c:v>
                </c:pt>
                <c:pt idx="150">
                  <c:v>133.37803684313951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9786-4C2E-8A10-76F23548E4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7421696"/>
        <c:axId val="67911680"/>
      </c:scatterChart>
      <c:valAx>
        <c:axId val="67421696"/>
        <c:scaling>
          <c:orientation val="minMax"/>
          <c:max val="700"/>
          <c:min val="550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r>
                  <a:rPr lang="en-US"/>
                  <a:t>wavelength (nm)</a:t>
                </a:r>
              </a:p>
            </c:rich>
          </c:tx>
          <c:layout>
            <c:manualLayout>
              <c:xMode val="edge"/>
              <c:yMode val="edge"/>
              <c:x val="0.46779687708528001"/>
              <c:y val="0.9302901492782149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nl-NL"/>
          </a:p>
        </c:txPr>
        <c:crossAx val="67911680"/>
        <c:crosses val="autoZero"/>
        <c:crossBetween val="midCat"/>
        <c:majorUnit val="20"/>
        <c:minorUnit val="1"/>
      </c:valAx>
      <c:valAx>
        <c:axId val="67911680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r>
                  <a:rPr lang="en-US"/>
                  <a:t>photon count (1/s)</a:t>
                </a:r>
              </a:p>
            </c:rich>
          </c:tx>
          <c:layout>
            <c:manualLayout>
              <c:xMode val="edge"/>
              <c:yMode val="edge"/>
              <c:x val="3.2692509390938905E-4"/>
              <c:y val="0.3413468812721939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nl-NL"/>
          </a:p>
        </c:txPr>
        <c:crossAx val="6742169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1186440677966105"/>
          <c:y val="6.25E-2"/>
          <c:w val="0.45001208100097512"/>
          <c:h val="0.266827017716535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1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nl-N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1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nl-NL"/>
    </a:p>
  </c:txPr>
  <c:printSettings>
    <c:headerFooter/>
    <c:pageMargins b="1" l="0.75" r="0.75" t="1" header="0.5" footer="0.5"/>
    <c:pageSetup paperSize="0" orientation="landscape" horizontalDpi="-4" verticalDpi="-4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4839295468777102"/>
          <c:y val="5.0420429097738903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1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nl-NL"/>
        </a:p>
      </c:txPr>
    </c:title>
    <c:autoTitleDeleted val="0"/>
    <c:plotArea>
      <c:layout>
        <c:manualLayout>
          <c:layoutTarget val="inner"/>
          <c:xMode val="edge"/>
          <c:yMode val="edge"/>
          <c:x val="0.13536392998237901"/>
          <c:y val="0.34453993570240099"/>
          <c:w val="0.83756431676597198"/>
          <c:h val="0.41176724022969902"/>
        </c:manualLayout>
      </c:layout>
      <c:scatterChart>
        <c:scatterStyle val="lineMarker"/>
        <c:varyColors val="0"/>
        <c:ser>
          <c:idx val="2"/>
          <c:order val="0"/>
          <c:tx>
            <c:strRef>
              <c:f>'Exc 538'!$H$4:$H$5</c:f>
              <c:strCache>
                <c:ptCount val="2"/>
                <c:pt idx="0">
                  <c:v>unmix</c:v>
                </c:pt>
                <c:pt idx="1">
                  <c:v>diff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plus"/>
            <c:size val="2"/>
            <c:spPr>
              <a:noFill/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'Exc 538'!$B$7:$B$157</c:f>
              <c:numCache>
                <c:formatCode>0</c:formatCode>
                <c:ptCount val="151"/>
                <c:pt idx="0">
                  <c:v>550</c:v>
                </c:pt>
                <c:pt idx="1">
                  <c:v>551</c:v>
                </c:pt>
                <c:pt idx="2">
                  <c:v>552</c:v>
                </c:pt>
                <c:pt idx="3">
                  <c:v>553</c:v>
                </c:pt>
                <c:pt idx="4">
                  <c:v>554</c:v>
                </c:pt>
                <c:pt idx="5">
                  <c:v>555</c:v>
                </c:pt>
                <c:pt idx="6">
                  <c:v>556</c:v>
                </c:pt>
                <c:pt idx="7">
                  <c:v>557</c:v>
                </c:pt>
                <c:pt idx="8">
                  <c:v>558</c:v>
                </c:pt>
                <c:pt idx="9">
                  <c:v>559</c:v>
                </c:pt>
                <c:pt idx="10">
                  <c:v>560</c:v>
                </c:pt>
                <c:pt idx="11">
                  <c:v>561</c:v>
                </c:pt>
                <c:pt idx="12">
                  <c:v>562</c:v>
                </c:pt>
                <c:pt idx="13">
                  <c:v>563</c:v>
                </c:pt>
                <c:pt idx="14">
                  <c:v>564</c:v>
                </c:pt>
                <c:pt idx="15">
                  <c:v>565</c:v>
                </c:pt>
                <c:pt idx="16">
                  <c:v>566</c:v>
                </c:pt>
                <c:pt idx="17">
                  <c:v>567</c:v>
                </c:pt>
                <c:pt idx="18">
                  <c:v>568</c:v>
                </c:pt>
                <c:pt idx="19">
                  <c:v>569</c:v>
                </c:pt>
                <c:pt idx="20">
                  <c:v>570</c:v>
                </c:pt>
                <c:pt idx="21">
                  <c:v>571</c:v>
                </c:pt>
                <c:pt idx="22">
                  <c:v>572</c:v>
                </c:pt>
                <c:pt idx="23">
                  <c:v>573</c:v>
                </c:pt>
                <c:pt idx="24">
                  <c:v>574</c:v>
                </c:pt>
                <c:pt idx="25">
                  <c:v>575</c:v>
                </c:pt>
                <c:pt idx="26">
                  <c:v>576</c:v>
                </c:pt>
                <c:pt idx="27">
                  <c:v>577</c:v>
                </c:pt>
                <c:pt idx="28">
                  <c:v>578</c:v>
                </c:pt>
                <c:pt idx="29">
                  <c:v>579</c:v>
                </c:pt>
                <c:pt idx="30">
                  <c:v>580</c:v>
                </c:pt>
                <c:pt idx="31">
                  <c:v>581</c:v>
                </c:pt>
                <c:pt idx="32">
                  <c:v>582</c:v>
                </c:pt>
                <c:pt idx="33">
                  <c:v>583</c:v>
                </c:pt>
                <c:pt idx="34">
                  <c:v>584</c:v>
                </c:pt>
                <c:pt idx="35">
                  <c:v>585</c:v>
                </c:pt>
                <c:pt idx="36">
                  <c:v>586</c:v>
                </c:pt>
                <c:pt idx="37">
                  <c:v>587</c:v>
                </c:pt>
                <c:pt idx="38">
                  <c:v>588</c:v>
                </c:pt>
                <c:pt idx="39">
                  <c:v>589</c:v>
                </c:pt>
                <c:pt idx="40">
                  <c:v>590</c:v>
                </c:pt>
                <c:pt idx="41">
                  <c:v>591</c:v>
                </c:pt>
                <c:pt idx="42">
                  <c:v>592</c:v>
                </c:pt>
                <c:pt idx="43">
                  <c:v>593</c:v>
                </c:pt>
                <c:pt idx="44">
                  <c:v>594</c:v>
                </c:pt>
                <c:pt idx="45">
                  <c:v>595</c:v>
                </c:pt>
                <c:pt idx="46">
                  <c:v>596</c:v>
                </c:pt>
                <c:pt idx="47">
                  <c:v>597</c:v>
                </c:pt>
                <c:pt idx="48">
                  <c:v>598</c:v>
                </c:pt>
                <c:pt idx="49">
                  <c:v>599</c:v>
                </c:pt>
                <c:pt idx="50">
                  <c:v>600</c:v>
                </c:pt>
                <c:pt idx="51">
                  <c:v>601</c:v>
                </c:pt>
                <c:pt idx="52">
                  <c:v>602</c:v>
                </c:pt>
                <c:pt idx="53">
                  <c:v>603</c:v>
                </c:pt>
                <c:pt idx="54">
                  <c:v>604</c:v>
                </c:pt>
                <c:pt idx="55">
                  <c:v>605</c:v>
                </c:pt>
                <c:pt idx="56">
                  <c:v>606</c:v>
                </c:pt>
                <c:pt idx="57">
                  <c:v>607</c:v>
                </c:pt>
                <c:pt idx="58">
                  <c:v>608</c:v>
                </c:pt>
                <c:pt idx="59">
                  <c:v>609</c:v>
                </c:pt>
                <c:pt idx="60">
                  <c:v>610</c:v>
                </c:pt>
                <c:pt idx="61">
                  <c:v>611</c:v>
                </c:pt>
                <c:pt idx="62">
                  <c:v>612</c:v>
                </c:pt>
                <c:pt idx="63">
                  <c:v>613</c:v>
                </c:pt>
                <c:pt idx="64">
                  <c:v>614</c:v>
                </c:pt>
                <c:pt idx="65">
                  <c:v>615</c:v>
                </c:pt>
                <c:pt idx="66">
                  <c:v>616</c:v>
                </c:pt>
                <c:pt idx="67">
                  <c:v>617</c:v>
                </c:pt>
                <c:pt idx="68">
                  <c:v>618</c:v>
                </c:pt>
                <c:pt idx="69">
                  <c:v>619</c:v>
                </c:pt>
                <c:pt idx="70">
                  <c:v>620</c:v>
                </c:pt>
                <c:pt idx="71">
                  <c:v>621</c:v>
                </c:pt>
                <c:pt idx="72">
                  <c:v>622</c:v>
                </c:pt>
                <c:pt idx="73">
                  <c:v>623</c:v>
                </c:pt>
                <c:pt idx="74">
                  <c:v>624</c:v>
                </c:pt>
                <c:pt idx="75">
                  <c:v>625</c:v>
                </c:pt>
                <c:pt idx="76">
                  <c:v>626</c:v>
                </c:pt>
                <c:pt idx="77">
                  <c:v>627</c:v>
                </c:pt>
                <c:pt idx="78">
                  <c:v>628</c:v>
                </c:pt>
                <c:pt idx="79">
                  <c:v>629</c:v>
                </c:pt>
                <c:pt idx="80">
                  <c:v>630</c:v>
                </c:pt>
                <c:pt idx="81">
                  <c:v>631</c:v>
                </c:pt>
                <c:pt idx="82">
                  <c:v>632</c:v>
                </c:pt>
                <c:pt idx="83">
                  <c:v>633</c:v>
                </c:pt>
                <c:pt idx="84">
                  <c:v>634</c:v>
                </c:pt>
                <c:pt idx="85">
                  <c:v>635</c:v>
                </c:pt>
                <c:pt idx="86">
                  <c:v>636</c:v>
                </c:pt>
                <c:pt idx="87">
                  <c:v>637</c:v>
                </c:pt>
                <c:pt idx="88">
                  <c:v>638</c:v>
                </c:pt>
                <c:pt idx="89">
                  <c:v>639</c:v>
                </c:pt>
                <c:pt idx="90">
                  <c:v>640</c:v>
                </c:pt>
                <c:pt idx="91">
                  <c:v>641</c:v>
                </c:pt>
                <c:pt idx="92">
                  <c:v>642</c:v>
                </c:pt>
                <c:pt idx="93">
                  <c:v>643</c:v>
                </c:pt>
                <c:pt idx="94">
                  <c:v>644</c:v>
                </c:pt>
                <c:pt idx="95">
                  <c:v>645</c:v>
                </c:pt>
                <c:pt idx="96">
                  <c:v>646</c:v>
                </c:pt>
                <c:pt idx="97">
                  <c:v>647</c:v>
                </c:pt>
                <c:pt idx="98">
                  <c:v>648</c:v>
                </c:pt>
                <c:pt idx="99">
                  <c:v>649</c:v>
                </c:pt>
                <c:pt idx="100">
                  <c:v>650</c:v>
                </c:pt>
                <c:pt idx="101">
                  <c:v>651</c:v>
                </c:pt>
                <c:pt idx="102">
                  <c:v>652</c:v>
                </c:pt>
                <c:pt idx="103">
                  <c:v>653</c:v>
                </c:pt>
                <c:pt idx="104">
                  <c:v>654</c:v>
                </c:pt>
                <c:pt idx="105">
                  <c:v>655</c:v>
                </c:pt>
                <c:pt idx="106">
                  <c:v>656</c:v>
                </c:pt>
                <c:pt idx="107">
                  <c:v>657</c:v>
                </c:pt>
                <c:pt idx="108">
                  <c:v>658</c:v>
                </c:pt>
                <c:pt idx="109">
                  <c:v>659</c:v>
                </c:pt>
                <c:pt idx="110">
                  <c:v>660</c:v>
                </c:pt>
                <c:pt idx="111">
                  <c:v>661</c:v>
                </c:pt>
                <c:pt idx="112">
                  <c:v>662</c:v>
                </c:pt>
                <c:pt idx="113">
                  <c:v>663</c:v>
                </c:pt>
                <c:pt idx="114">
                  <c:v>664</c:v>
                </c:pt>
                <c:pt idx="115">
                  <c:v>665</c:v>
                </c:pt>
                <c:pt idx="116">
                  <c:v>666</c:v>
                </c:pt>
                <c:pt idx="117">
                  <c:v>667</c:v>
                </c:pt>
                <c:pt idx="118">
                  <c:v>668</c:v>
                </c:pt>
                <c:pt idx="119">
                  <c:v>669</c:v>
                </c:pt>
                <c:pt idx="120">
                  <c:v>670</c:v>
                </c:pt>
                <c:pt idx="121">
                  <c:v>671</c:v>
                </c:pt>
                <c:pt idx="122">
                  <c:v>672</c:v>
                </c:pt>
                <c:pt idx="123">
                  <c:v>673</c:v>
                </c:pt>
                <c:pt idx="124">
                  <c:v>674</c:v>
                </c:pt>
                <c:pt idx="125">
                  <c:v>675</c:v>
                </c:pt>
                <c:pt idx="126">
                  <c:v>676</c:v>
                </c:pt>
                <c:pt idx="127">
                  <c:v>677</c:v>
                </c:pt>
                <c:pt idx="128">
                  <c:v>678</c:v>
                </c:pt>
                <c:pt idx="129">
                  <c:v>679</c:v>
                </c:pt>
                <c:pt idx="130">
                  <c:v>680</c:v>
                </c:pt>
                <c:pt idx="131">
                  <c:v>681</c:v>
                </c:pt>
                <c:pt idx="132">
                  <c:v>682</c:v>
                </c:pt>
                <c:pt idx="133">
                  <c:v>683</c:v>
                </c:pt>
                <c:pt idx="134">
                  <c:v>684</c:v>
                </c:pt>
                <c:pt idx="135">
                  <c:v>685</c:v>
                </c:pt>
                <c:pt idx="136">
                  <c:v>686</c:v>
                </c:pt>
                <c:pt idx="137">
                  <c:v>687</c:v>
                </c:pt>
                <c:pt idx="138">
                  <c:v>688</c:v>
                </c:pt>
                <c:pt idx="139">
                  <c:v>689</c:v>
                </c:pt>
                <c:pt idx="140">
                  <c:v>690</c:v>
                </c:pt>
                <c:pt idx="141">
                  <c:v>691</c:v>
                </c:pt>
                <c:pt idx="142">
                  <c:v>692</c:v>
                </c:pt>
                <c:pt idx="143">
                  <c:v>693</c:v>
                </c:pt>
                <c:pt idx="144">
                  <c:v>694</c:v>
                </c:pt>
                <c:pt idx="145">
                  <c:v>695</c:v>
                </c:pt>
                <c:pt idx="146">
                  <c:v>696</c:v>
                </c:pt>
                <c:pt idx="147">
                  <c:v>697</c:v>
                </c:pt>
                <c:pt idx="148">
                  <c:v>698</c:v>
                </c:pt>
                <c:pt idx="149">
                  <c:v>699</c:v>
                </c:pt>
                <c:pt idx="150">
                  <c:v>700</c:v>
                </c:pt>
              </c:numCache>
            </c:numRef>
          </c:xVal>
          <c:yVal>
            <c:numRef>
              <c:f>'Exc 538'!$H$7:$H$157</c:f>
              <c:numCache>
                <c:formatCode>0</c:formatCode>
                <c:ptCount val="151"/>
                <c:pt idx="0">
                  <c:v>-13.044176683833939</c:v>
                </c:pt>
                <c:pt idx="1">
                  <c:v>18.186716054817225</c:v>
                </c:pt>
                <c:pt idx="2">
                  <c:v>-92.049865287361172</c:v>
                </c:pt>
                <c:pt idx="3">
                  <c:v>-15.895089401852601</c:v>
                </c:pt>
                <c:pt idx="4">
                  <c:v>257.94411315689285</c:v>
                </c:pt>
                <c:pt idx="5">
                  <c:v>146.37820256517443</c:v>
                </c:pt>
                <c:pt idx="6">
                  <c:v>1.819495831085078</c:v>
                </c:pt>
                <c:pt idx="7">
                  <c:v>-16.703545105134253</c:v>
                </c:pt>
                <c:pt idx="8">
                  <c:v>35.895970818171918</c:v>
                </c:pt>
                <c:pt idx="9">
                  <c:v>-75.669265553089645</c:v>
                </c:pt>
                <c:pt idx="10">
                  <c:v>366.54296116926344</c:v>
                </c:pt>
                <c:pt idx="11">
                  <c:v>42.849733780385577</c:v>
                </c:pt>
                <c:pt idx="12">
                  <c:v>-48.093241206464882</c:v>
                </c:pt>
                <c:pt idx="13">
                  <c:v>27.944808695239772</c:v>
                </c:pt>
                <c:pt idx="14">
                  <c:v>-105.75033449978218</c:v>
                </c:pt>
                <c:pt idx="15">
                  <c:v>191.0077752643665</c:v>
                </c:pt>
                <c:pt idx="16">
                  <c:v>-100.96983577293213</c:v>
                </c:pt>
                <c:pt idx="17">
                  <c:v>244.91138998686802</c:v>
                </c:pt>
                <c:pt idx="18">
                  <c:v>-148.28480847821265</c:v>
                </c:pt>
                <c:pt idx="19">
                  <c:v>-26.417715597341157</c:v>
                </c:pt>
                <c:pt idx="20">
                  <c:v>-147.46314883101149</c:v>
                </c:pt>
                <c:pt idx="21">
                  <c:v>-16.862013319525431</c:v>
                </c:pt>
                <c:pt idx="22">
                  <c:v>-138.08265197356741</c:v>
                </c:pt>
                <c:pt idx="23">
                  <c:v>15.816593263542018</c:v>
                </c:pt>
                <c:pt idx="24">
                  <c:v>-10.832061163309845</c:v>
                </c:pt>
                <c:pt idx="25">
                  <c:v>7.5492652042303234</c:v>
                </c:pt>
                <c:pt idx="26">
                  <c:v>-113.46395041167489</c:v>
                </c:pt>
                <c:pt idx="27">
                  <c:v>-125.00506027422671</c:v>
                </c:pt>
                <c:pt idx="28">
                  <c:v>-66.316252807835554</c:v>
                </c:pt>
                <c:pt idx="29">
                  <c:v>-134.90483386463529</c:v>
                </c:pt>
                <c:pt idx="30">
                  <c:v>17.141864127635927</c:v>
                </c:pt>
                <c:pt idx="31">
                  <c:v>-118.25705496454248</c:v>
                </c:pt>
                <c:pt idx="32">
                  <c:v>-28.222037179310064</c:v>
                </c:pt>
                <c:pt idx="33">
                  <c:v>441.39252541226961</c:v>
                </c:pt>
                <c:pt idx="34">
                  <c:v>-339.64912776006895</c:v>
                </c:pt>
                <c:pt idx="35">
                  <c:v>-152.24205225531841</c:v>
                </c:pt>
                <c:pt idx="36">
                  <c:v>-65.848134716945424</c:v>
                </c:pt>
                <c:pt idx="37">
                  <c:v>-51.503987201318523</c:v>
                </c:pt>
                <c:pt idx="38">
                  <c:v>586.9056717561707</c:v>
                </c:pt>
                <c:pt idx="39">
                  <c:v>-58.989281204529107</c:v>
                </c:pt>
                <c:pt idx="40">
                  <c:v>-183.39594645071702</c:v>
                </c:pt>
                <c:pt idx="41">
                  <c:v>-155.81898737241499</c:v>
                </c:pt>
                <c:pt idx="42">
                  <c:v>-123.15125681234349</c:v>
                </c:pt>
                <c:pt idx="43">
                  <c:v>-5.7548089263946167</c:v>
                </c:pt>
                <c:pt idx="44">
                  <c:v>-248.63138818719926</c:v>
                </c:pt>
                <c:pt idx="45">
                  <c:v>613.60746887820096</c:v>
                </c:pt>
                <c:pt idx="46">
                  <c:v>-33.68657910966067</c:v>
                </c:pt>
                <c:pt idx="47">
                  <c:v>-35.260105134275364</c:v>
                </c:pt>
                <c:pt idx="48">
                  <c:v>-257.13465798956531</c:v>
                </c:pt>
                <c:pt idx="49">
                  <c:v>44.770554892100336</c:v>
                </c:pt>
                <c:pt idx="50">
                  <c:v>-89.831673115120793</c:v>
                </c:pt>
                <c:pt idx="51">
                  <c:v>-78.630744068570493</c:v>
                </c:pt>
                <c:pt idx="52">
                  <c:v>-28.191645423761656</c:v>
                </c:pt>
                <c:pt idx="53">
                  <c:v>-41.819998592141928</c:v>
                </c:pt>
                <c:pt idx="54">
                  <c:v>-193.24124009763182</c:v>
                </c:pt>
                <c:pt idx="55">
                  <c:v>-223.86089651541988</c:v>
                </c:pt>
                <c:pt idx="56">
                  <c:v>-103.90854309791393</c:v>
                </c:pt>
                <c:pt idx="57">
                  <c:v>216.17799965119775</c:v>
                </c:pt>
                <c:pt idx="58">
                  <c:v>-72.787565514227026</c:v>
                </c:pt>
                <c:pt idx="59">
                  <c:v>-163.43038993989649</c:v>
                </c:pt>
                <c:pt idx="60">
                  <c:v>-93.110014761394268</c:v>
                </c:pt>
                <c:pt idx="61">
                  <c:v>-202.90665347305003</c:v>
                </c:pt>
                <c:pt idx="62">
                  <c:v>-74.068448865875325</c:v>
                </c:pt>
                <c:pt idx="63">
                  <c:v>763.63409033896642</c:v>
                </c:pt>
                <c:pt idx="64">
                  <c:v>-14.004240615067829</c:v>
                </c:pt>
                <c:pt idx="65">
                  <c:v>-81.043704002180675</c:v>
                </c:pt>
                <c:pt idx="66">
                  <c:v>-32.952146872959929</c:v>
                </c:pt>
                <c:pt idx="67">
                  <c:v>-55.263475751384249</c:v>
                </c:pt>
                <c:pt idx="68">
                  <c:v>-209.96433112644627</c:v>
                </c:pt>
                <c:pt idx="69">
                  <c:v>-71.304301947886415</c:v>
                </c:pt>
                <c:pt idx="70">
                  <c:v>-165.98022327475337</c:v>
                </c:pt>
                <c:pt idx="71">
                  <c:v>-5.7590400494900678</c:v>
                </c:pt>
                <c:pt idx="72">
                  <c:v>-104.81829872473827</c:v>
                </c:pt>
                <c:pt idx="73">
                  <c:v>-182.98271614007172</c:v>
                </c:pt>
                <c:pt idx="74">
                  <c:v>-166.07154883912153</c:v>
                </c:pt>
                <c:pt idx="75">
                  <c:v>-105.60359776358928</c:v>
                </c:pt>
                <c:pt idx="76">
                  <c:v>307.09487569187877</c:v>
                </c:pt>
                <c:pt idx="77">
                  <c:v>63.08459572970969</c:v>
                </c:pt>
                <c:pt idx="78">
                  <c:v>815.46889551462846</c:v>
                </c:pt>
                <c:pt idx="79">
                  <c:v>92.090777693141717</c:v>
                </c:pt>
                <c:pt idx="80">
                  <c:v>-1.5207853903211799</c:v>
                </c:pt>
                <c:pt idx="81">
                  <c:v>-65.829178129892171</c:v>
                </c:pt>
                <c:pt idx="82">
                  <c:v>-64.828657259296961</c:v>
                </c:pt>
                <c:pt idx="83">
                  <c:v>-1.3551886832065065</c:v>
                </c:pt>
                <c:pt idx="84">
                  <c:v>174.95448203318392</c:v>
                </c:pt>
                <c:pt idx="85">
                  <c:v>14.494606726160782</c:v>
                </c:pt>
                <c:pt idx="86">
                  <c:v>36.905248793309511</c:v>
                </c:pt>
                <c:pt idx="87">
                  <c:v>112.03515525017974</c:v>
                </c:pt>
                <c:pt idx="88">
                  <c:v>564.23173972877885</c:v>
                </c:pt>
                <c:pt idx="89">
                  <c:v>-30.229281183044804</c:v>
                </c:pt>
                <c:pt idx="90">
                  <c:v>-94.872455850573715</c:v>
                </c:pt>
                <c:pt idx="91">
                  <c:v>65.260155108835534</c:v>
                </c:pt>
                <c:pt idx="92">
                  <c:v>187.84478887973819</c:v>
                </c:pt>
                <c:pt idx="93">
                  <c:v>18.721254280323592</c:v>
                </c:pt>
                <c:pt idx="94">
                  <c:v>11.395992876819037</c:v>
                </c:pt>
                <c:pt idx="95">
                  <c:v>52.389527323108268</c:v>
                </c:pt>
                <c:pt idx="96">
                  <c:v>23.357339397827673</c:v>
                </c:pt>
                <c:pt idx="97">
                  <c:v>-83.959961911449682</c:v>
                </c:pt>
                <c:pt idx="98">
                  <c:v>-32.701298566217702</c:v>
                </c:pt>
                <c:pt idx="99">
                  <c:v>-59.166434571920945</c:v>
                </c:pt>
                <c:pt idx="100">
                  <c:v>-167.0841934749069</c:v>
                </c:pt>
                <c:pt idx="101">
                  <c:v>141.04343568168679</c:v>
                </c:pt>
                <c:pt idx="102">
                  <c:v>-39.889160679060296</c:v>
                </c:pt>
                <c:pt idx="103">
                  <c:v>79.952918932045577</c:v>
                </c:pt>
                <c:pt idx="104">
                  <c:v>-24.327924857661856</c:v>
                </c:pt>
                <c:pt idx="105">
                  <c:v>16.744101073229103</c:v>
                </c:pt>
                <c:pt idx="106">
                  <c:v>-89.586472366785529</c:v>
                </c:pt>
                <c:pt idx="107">
                  <c:v>-8.5123197227776473</c:v>
                </c:pt>
                <c:pt idx="108">
                  <c:v>-55.236378715368119</c:v>
                </c:pt>
                <c:pt idx="109">
                  <c:v>19.572103716753645</c:v>
                </c:pt>
                <c:pt idx="110">
                  <c:v>157.71874856997192</c:v>
                </c:pt>
                <c:pt idx="111">
                  <c:v>8.0379334207809734</c:v>
                </c:pt>
                <c:pt idx="112">
                  <c:v>333.25021596041324</c:v>
                </c:pt>
                <c:pt idx="113">
                  <c:v>-73.171689363655787</c:v>
                </c:pt>
                <c:pt idx="114">
                  <c:v>-64.640667260704049</c:v>
                </c:pt>
                <c:pt idx="115">
                  <c:v>-36.681011500678324</c:v>
                </c:pt>
                <c:pt idx="116">
                  <c:v>120.99334701595626</c:v>
                </c:pt>
                <c:pt idx="117">
                  <c:v>-94.174770029460433</c:v>
                </c:pt>
                <c:pt idx="118">
                  <c:v>-31.384941598735168</c:v>
                </c:pt>
                <c:pt idx="119">
                  <c:v>-65.430381464337643</c:v>
                </c:pt>
                <c:pt idx="120">
                  <c:v>34.032370922447171</c:v>
                </c:pt>
                <c:pt idx="121">
                  <c:v>28.532949557160009</c:v>
                </c:pt>
                <c:pt idx="122">
                  <c:v>100.8876827591348</c:v>
                </c:pt>
                <c:pt idx="123">
                  <c:v>-34.346338338793885</c:v>
                </c:pt>
                <c:pt idx="124">
                  <c:v>51.295271517770743</c:v>
                </c:pt>
                <c:pt idx="125">
                  <c:v>52.299264518089331</c:v>
                </c:pt>
                <c:pt idx="126">
                  <c:v>-15.259602349783108</c:v>
                </c:pt>
                <c:pt idx="127">
                  <c:v>-20.827520602776985</c:v>
                </c:pt>
                <c:pt idx="128">
                  <c:v>24.30240057615265</c:v>
                </c:pt>
                <c:pt idx="129">
                  <c:v>18.736296290723658</c:v>
                </c:pt>
                <c:pt idx="130">
                  <c:v>166.11232441082757</c:v>
                </c:pt>
                <c:pt idx="131">
                  <c:v>50.760099792530582</c:v>
                </c:pt>
                <c:pt idx="132">
                  <c:v>54.961824793962933</c:v>
                </c:pt>
                <c:pt idx="133">
                  <c:v>-2.1558013039973503</c:v>
                </c:pt>
                <c:pt idx="134">
                  <c:v>-40.636282710812793</c:v>
                </c:pt>
                <c:pt idx="135">
                  <c:v>-33.412005955822224</c:v>
                </c:pt>
                <c:pt idx="136">
                  <c:v>8.1003956062941143</c:v>
                </c:pt>
                <c:pt idx="137">
                  <c:v>32.191819925985556</c:v>
                </c:pt>
                <c:pt idx="138">
                  <c:v>202.05345231643673</c:v>
                </c:pt>
                <c:pt idx="139">
                  <c:v>-20.277921762330607</c:v>
                </c:pt>
                <c:pt idx="140">
                  <c:v>-8.5574542661236137</c:v>
                </c:pt>
                <c:pt idx="141">
                  <c:v>50.45028289965785</c:v>
                </c:pt>
                <c:pt idx="142">
                  <c:v>8.4320048998647508</c:v>
                </c:pt>
                <c:pt idx="143">
                  <c:v>21.262101780065905</c:v>
                </c:pt>
                <c:pt idx="144">
                  <c:v>-3.8138138274691755</c:v>
                </c:pt>
                <c:pt idx="145">
                  <c:v>11.977421600747221</c:v>
                </c:pt>
                <c:pt idx="146">
                  <c:v>8.0333890363024238</c:v>
                </c:pt>
                <c:pt idx="147">
                  <c:v>40.326317799799199</c:v>
                </c:pt>
                <c:pt idx="148">
                  <c:v>13.836675815616672</c:v>
                </c:pt>
                <c:pt idx="149">
                  <c:v>42.58151722278717</c:v>
                </c:pt>
                <c:pt idx="150">
                  <c:v>13.280520519881065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453-4A85-924C-F6EFDC7922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7944448"/>
        <c:axId val="67946752"/>
      </c:scatterChart>
      <c:valAx>
        <c:axId val="67944448"/>
        <c:scaling>
          <c:orientation val="minMax"/>
          <c:max val="700"/>
          <c:min val="550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r>
                  <a:rPr lang="en-US"/>
                  <a:t>wavelength (nm)</a:t>
                </a:r>
              </a:p>
            </c:rich>
          </c:tx>
          <c:layout>
            <c:manualLayout>
              <c:xMode val="edge"/>
              <c:yMode val="edge"/>
              <c:x val="0.46700560907043998"/>
              <c:y val="0.8235346384454239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nl-NL"/>
          </a:p>
        </c:txPr>
        <c:crossAx val="67946752"/>
        <c:crosses val="autoZero"/>
        <c:crossBetween val="midCat"/>
        <c:majorUnit val="20"/>
        <c:minorUnit val="1"/>
      </c:valAx>
      <c:valAx>
        <c:axId val="67946752"/>
        <c:scaling>
          <c:orientation val="minMax"/>
          <c:max val="500"/>
          <c:min val="-50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r>
                  <a:rPr lang="en-US"/>
                  <a:t>photon count (1/s)</a:t>
                </a:r>
              </a:p>
            </c:rich>
          </c:tx>
          <c:layout>
            <c:manualLayout>
              <c:xMode val="edge"/>
              <c:yMode val="edge"/>
              <c:x val="6.7681895093062603E-3"/>
              <c:y val="0.2532247345228639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nl-NL"/>
          </a:p>
        </c:txPr>
        <c:crossAx val="67944448"/>
        <c:crosses val="autoZero"/>
        <c:crossBetween val="midCat"/>
        <c:majorUnit val="250"/>
        <c:minorUnit val="250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1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nl-NL"/>
    </a:p>
  </c:txPr>
  <c:printSettings>
    <c:headerFooter/>
    <c:pageMargins b="1" l="0.75" r="0.75" t="1" header="0.5" footer="0.5"/>
    <c:pageSetup paperSize="0" orientation="landscape" horizontalDpi="-4" verticalDpi="-4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521163523370099"/>
          <c:y val="4.7961743015922403E-2"/>
          <c:w val="0.84771661151465005"/>
          <c:h val="0.86810754858819605"/>
        </c:manualLayout>
      </c:layout>
      <c:scatterChart>
        <c:scatterStyle val="lineMarker"/>
        <c:varyColors val="0"/>
        <c:ser>
          <c:idx val="0"/>
          <c:order val="0"/>
          <c:tx>
            <c:strRef>
              <c:f>'3 Data'!$N$3</c:f>
              <c:strCache>
                <c:ptCount val="1"/>
                <c:pt idx="0">
                  <c:v>Sample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2"/>
            <c:spPr>
              <a:noFill/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'3 Data'!$P$7:$P$102</c:f>
              <c:numCache>
                <c:formatCode>General</c:formatCode>
                <c:ptCount val="96"/>
                <c:pt idx="0">
                  <c:v>605</c:v>
                </c:pt>
                <c:pt idx="1">
                  <c:v>606</c:v>
                </c:pt>
                <c:pt idx="2">
                  <c:v>607</c:v>
                </c:pt>
                <c:pt idx="3">
                  <c:v>608</c:v>
                </c:pt>
                <c:pt idx="4">
                  <c:v>609</c:v>
                </c:pt>
                <c:pt idx="5">
                  <c:v>610</c:v>
                </c:pt>
                <c:pt idx="6">
                  <c:v>611</c:v>
                </c:pt>
                <c:pt idx="7">
                  <c:v>612</c:v>
                </c:pt>
                <c:pt idx="8">
                  <c:v>613</c:v>
                </c:pt>
                <c:pt idx="9">
                  <c:v>614</c:v>
                </c:pt>
                <c:pt idx="10">
                  <c:v>615</c:v>
                </c:pt>
                <c:pt idx="11">
                  <c:v>616</c:v>
                </c:pt>
                <c:pt idx="12">
                  <c:v>617</c:v>
                </c:pt>
                <c:pt idx="13">
                  <c:v>618</c:v>
                </c:pt>
                <c:pt idx="14">
                  <c:v>619</c:v>
                </c:pt>
                <c:pt idx="15">
                  <c:v>620</c:v>
                </c:pt>
                <c:pt idx="16">
                  <c:v>621</c:v>
                </c:pt>
                <c:pt idx="17">
                  <c:v>622</c:v>
                </c:pt>
                <c:pt idx="18">
                  <c:v>623</c:v>
                </c:pt>
                <c:pt idx="19">
                  <c:v>624</c:v>
                </c:pt>
                <c:pt idx="20">
                  <c:v>625</c:v>
                </c:pt>
                <c:pt idx="21">
                  <c:v>626</c:v>
                </c:pt>
                <c:pt idx="22">
                  <c:v>627</c:v>
                </c:pt>
                <c:pt idx="23">
                  <c:v>628</c:v>
                </c:pt>
                <c:pt idx="24">
                  <c:v>629</c:v>
                </c:pt>
                <c:pt idx="25">
                  <c:v>630</c:v>
                </c:pt>
                <c:pt idx="26">
                  <c:v>631</c:v>
                </c:pt>
                <c:pt idx="27">
                  <c:v>632</c:v>
                </c:pt>
                <c:pt idx="28">
                  <c:v>633</c:v>
                </c:pt>
                <c:pt idx="29">
                  <c:v>634</c:v>
                </c:pt>
                <c:pt idx="30">
                  <c:v>635</c:v>
                </c:pt>
                <c:pt idx="31">
                  <c:v>636</c:v>
                </c:pt>
                <c:pt idx="32">
                  <c:v>637</c:v>
                </c:pt>
                <c:pt idx="33">
                  <c:v>638</c:v>
                </c:pt>
                <c:pt idx="34">
                  <c:v>639</c:v>
                </c:pt>
                <c:pt idx="35">
                  <c:v>640</c:v>
                </c:pt>
                <c:pt idx="36">
                  <c:v>641</c:v>
                </c:pt>
                <c:pt idx="37">
                  <c:v>642</c:v>
                </c:pt>
                <c:pt idx="38">
                  <c:v>643</c:v>
                </c:pt>
                <c:pt idx="39">
                  <c:v>644</c:v>
                </c:pt>
                <c:pt idx="40">
                  <c:v>645</c:v>
                </c:pt>
                <c:pt idx="41">
                  <c:v>646</c:v>
                </c:pt>
                <c:pt idx="42">
                  <c:v>647</c:v>
                </c:pt>
                <c:pt idx="43">
                  <c:v>648</c:v>
                </c:pt>
                <c:pt idx="44">
                  <c:v>649</c:v>
                </c:pt>
                <c:pt idx="45">
                  <c:v>650</c:v>
                </c:pt>
                <c:pt idx="46">
                  <c:v>651</c:v>
                </c:pt>
                <c:pt idx="47">
                  <c:v>652</c:v>
                </c:pt>
                <c:pt idx="48">
                  <c:v>653</c:v>
                </c:pt>
                <c:pt idx="49">
                  <c:v>654</c:v>
                </c:pt>
                <c:pt idx="50">
                  <c:v>655</c:v>
                </c:pt>
                <c:pt idx="51">
                  <c:v>656</c:v>
                </c:pt>
                <c:pt idx="52">
                  <c:v>657</c:v>
                </c:pt>
                <c:pt idx="53">
                  <c:v>658</c:v>
                </c:pt>
                <c:pt idx="54">
                  <c:v>659</c:v>
                </c:pt>
                <c:pt idx="55">
                  <c:v>660</c:v>
                </c:pt>
                <c:pt idx="56">
                  <c:v>661</c:v>
                </c:pt>
                <c:pt idx="57">
                  <c:v>662</c:v>
                </c:pt>
                <c:pt idx="58">
                  <c:v>663</c:v>
                </c:pt>
                <c:pt idx="59">
                  <c:v>664</c:v>
                </c:pt>
                <c:pt idx="60">
                  <c:v>665</c:v>
                </c:pt>
                <c:pt idx="61">
                  <c:v>666</c:v>
                </c:pt>
                <c:pt idx="62">
                  <c:v>667</c:v>
                </c:pt>
                <c:pt idx="63">
                  <c:v>668</c:v>
                </c:pt>
                <c:pt idx="64">
                  <c:v>669</c:v>
                </c:pt>
                <c:pt idx="65">
                  <c:v>670</c:v>
                </c:pt>
                <c:pt idx="66">
                  <c:v>671</c:v>
                </c:pt>
                <c:pt idx="67">
                  <c:v>672</c:v>
                </c:pt>
                <c:pt idx="68">
                  <c:v>673</c:v>
                </c:pt>
                <c:pt idx="69">
                  <c:v>674</c:v>
                </c:pt>
                <c:pt idx="70">
                  <c:v>675</c:v>
                </c:pt>
                <c:pt idx="71">
                  <c:v>676</c:v>
                </c:pt>
                <c:pt idx="72">
                  <c:v>677</c:v>
                </c:pt>
                <c:pt idx="73">
                  <c:v>678</c:v>
                </c:pt>
                <c:pt idx="74">
                  <c:v>679</c:v>
                </c:pt>
                <c:pt idx="75">
                  <c:v>680</c:v>
                </c:pt>
                <c:pt idx="76">
                  <c:v>681</c:v>
                </c:pt>
                <c:pt idx="77">
                  <c:v>682</c:v>
                </c:pt>
                <c:pt idx="78">
                  <c:v>683</c:v>
                </c:pt>
                <c:pt idx="79">
                  <c:v>684</c:v>
                </c:pt>
                <c:pt idx="80">
                  <c:v>685</c:v>
                </c:pt>
                <c:pt idx="81">
                  <c:v>686</c:v>
                </c:pt>
                <c:pt idx="82">
                  <c:v>687</c:v>
                </c:pt>
                <c:pt idx="83">
                  <c:v>688</c:v>
                </c:pt>
                <c:pt idx="84">
                  <c:v>689</c:v>
                </c:pt>
                <c:pt idx="85">
                  <c:v>690</c:v>
                </c:pt>
                <c:pt idx="86">
                  <c:v>691</c:v>
                </c:pt>
                <c:pt idx="87">
                  <c:v>692</c:v>
                </c:pt>
                <c:pt idx="88">
                  <c:v>693</c:v>
                </c:pt>
                <c:pt idx="89">
                  <c:v>694</c:v>
                </c:pt>
                <c:pt idx="90">
                  <c:v>695</c:v>
                </c:pt>
                <c:pt idx="91">
                  <c:v>696</c:v>
                </c:pt>
                <c:pt idx="92">
                  <c:v>697</c:v>
                </c:pt>
                <c:pt idx="93">
                  <c:v>698</c:v>
                </c:pt>
                <c:pt idx="94">
                  <c:v>699</c:v>
                </c:pt>
                <c:pt idx="95">
                  <c:v>700</c:v>
                </c:pt>
              </c:numCache>
            </c:numRef>
          </c:xVal>
          <c:yVal>
            <c:numRef>
              <c:f>'3 Data'!$Q$7:$Q$102</c:f>
              <c:numCache>
                <c:formatCode>General</c:formatCode>
                <c:ptCount val="96"/>
                <c:pt idx="0">
                  <c:v>12914.958000000001</c:v>
                </c:pt>
                <c:pt idx="1">
                  <c:v>12855.15</c:v>
                </c:pt>
                <c:pt idx="2">
                  <c:v>13144.355</c:v>
                </c:pt>
                <c:pt idx="3">
                  <c:v>13331.867</c:v>
                </c:pt>
                <c:pt idx="4">
                  <c:v>13300.675999999999</c:v>
                </c:pt>
                <c:pt idx="5">
                  <c:v>13326.231</c:v>
                </c:pt>
                <c:pt idx="6">
                  <c:v>13117.994000000001</c:v>
                </c:pt>
                <c:pt idx="7">
                  <c:v>12936.134</c:v>
                </c:pt>
                <c:pt idx="8">
                  <c:v>12698.790999999999</c:v>
                </c:pt>
                <c:pt idx="9">
                  <c:v>12510.552</c:v>
                </c:pt>
                <c:pt idx="10">
                  <c:v>12330.743</c:v>
                </c:pt>
                <c:pt idx="11">
                  <c:v>12071.898999999999</c:v>
                </c:pt>
                <c:pt idx="12">
                  <c:v>12001.409</c:v>
                </c:pt>
                <c:pt idx="13">
                  <c:v>11941.511</c:v>
                </c:pt>
                <c:pt idx="14">
                  <c:v>11597.857</c:v>
                </c:pt>
                <c:pt idx="15">
                  <c:v>11486.454</c:v>
                </c:pt>
                <c:pt idx="16">
                  <c:v>11198.366</c:v>
                </c:pt>
                <c:pt idx="17">
                  <c:v>10861.366</c:v>
                </c:pt>
                <c:pt idx="18">
                  <c:v>10627.824000000001</c:v>
                </c:pt>
                <c:pt idx="19">
                  <c:v>10314.119000000001</c:v>
                </c:pt>
                <c:pt idx="20">
                  <c:v>10129.673000000001</c:v>
                </c:pt>
                <c:pt idx="21">
                  <c:v>9771.52</c:v>
                </c:pt>
                <c:pt idx="22">
                  <c:v>9551.7159999999985</c:v>
                </c:pt>
                <c:pt idx="23">
                  <c:v>9341.2969999999987</c:v>
                </c:pt>
                <c:pt idx="24">
                  <c:v>9256.9840000000004</c:v>
                </c:pt>
                <c:pt idx="25">
                  <c:v>8977.9320000000007</c:v>
                </c:pt>
                <c:pt idx="26">
                  <c:v>8744.1449999999986</c:v>
                </c:pt>
                <c:pt idx="27">
                  <c:v>8575.759</c:v>
                </c:pt>
                <c:pt idx="28">
                  <c:v>8514.219000000001</c:v>
                </c:pt>
                <c:pt idx="29">
                  <c:v>8204.8349999999991</c:v>
                </c:pt>
                <c:pt idx="30">
                  <c:v>8059.8219999999992</c:v>
                </c:pt>
                <c:pt idx="31">
                  <c:v>7840.1100000000006</c:v>
                </c:pt>
                <c:pt idx="32">
                  <c:v>7599.7190000000001</c:v>
                </c:pt>
                <c:pt idx="33">
                  <c:v>7409.0660000000007</c:v>
                </c:pt>
                <c:pt idx="34">
                  <c:v>7183.6549999999997</c:v>
                </c:pt>
                <c:pt idx="35">
                  <c:v>6900.0150000000003</c:v>
                </c:pt>
                <c:pt idx="36">
                  <c:v>6695.4470000000001</c:v>
                </c:pt>
                <c:pt idx="37">
                  <c:v>6595.308</c:v>
                </c:pt>
                <c:pt idx="38">
                  <c:v>6413.4350000000004</c:v>
                </c:pt>
                <c:pt idx="39">
                  <c:v>6286.7240000000002</c:v>
                </c:pt>
                <c:pt idx="40">
                  <c:v>6160.0050000000001</c:v>
                </c:pt>
                <c:pt idx="41">
                  <c:v>5970.7440000000006</c:v>
                </c:pt>
                <c:pt idx="42">
                  <c:v>5904.8389999999999</c:v>
                </c:pt>
                <c:pt idx="43">
                  <c:v>5725.0160000000005</c:v>
                </c:pt>
                <c:pt idx="44">
                  <c:v>5530.9400000000005</c:v>
                </c:pt>
                <c:pt idx="45">
                  <c:v>5505.0920000000006</c:v>
                </c:pt>
                <c:pt idx="46">
                  <c:v>5381.7110000000002</c:v>
                </c:pt>
                <c:pt idx="47">
                  <c:v>5336.2849999999999</c:v>
                </c:pt>
                <c:pt idx="48">
                  <c:v>5186.5569999999998</c:v>
                </c:pt>
                <c:pt idx="49">
                  <c:v>4999.5240000000003</c:v>
                </c:pt>
                <c:pt idx="50">
                  <c:v>4893.4830000000002</c:v>
                </c:pt>
                <c:pt idx="51">
                  <c:v>4794.4250000000002</c:v>
                </c:pt>
                <c:pt idx="52">
                  <c:v>4689.8490000000002</c:v>
                </c:pt>
                <c:pt idx="53">
                  <c:v>4526.1679999999997</c:v>
                </c:pt>
                <c:pt idx="54">
                  <c:v>4486.7719999999999</c:v>
                </c:pt>
                <c:pt idx="55">
                  <c:v>4321.8689999999997</c:v>
                </c:pt>
                <c:pt idx="56">
                  <c:v>4240.366</c:v>
                </c:pt>
                <c:pt idx="57">
                  <c:v>4063.1489999999999</c:v>
                </c:pt>
                <c:pt idx="58">
                  <c:v>3987.2549999999997</c:v>
                </c:pt>
                <c:pt idx="59">
                  <c:v>3852.9259999999999</c:v>
                </c:pt>
                <c:pt idx="60">
                  <c:v>3838.3609999999999</c:v>
                </c:pt>
                <c:pt idx="61">
                  <c:v>3619.692</c:v>
                </c:pt>
                <c:pt idx="62">
                  <c:v>3639.1350000000002</c:v>
                </c:pt>
                <c:pt idx="63">
                  <c:v>3476.8560000000002</c:v>
                </c:pt>
                <c:pt idx="64">
                  <c:v>3352.846</c:v>
                </c:pt>
                <c:pt idx="65">
                  <c:v>3225.328</c:v>
                </c:pt>
                <c:pt idx="66">
                  <c:v>3069.2780000000002</c:v>
                </c:pt>
                <c:pt idx="67">
                  <c:v>2975.607</c:v>
                </c:pt>
                <c:pt idx="68">
                  <c:v>2888.2060000000001</c:v>
                </c:pt>
                <c:pt idx="69">
                  <c:v>2717.942</c:v>
                </c:pt>
                <c:pt idx="70">
                  <c:v>2669.56</c:v>
                </c:pt>
                <c:pt idx="71">
                  <c:v>2620.2460000000001</c:v>
                </c:pt>
                <c:pt idx="72">
                  <c:v>2576.4259999999999</c:v>
                </c:pt>
                <c:pt idx="73">
                  <c:v>2463.4450000000002</c:v>
                </c:pt>
                <c:pt idx="74">
                  <c:v>2358.0619999999999</c:v>
                </c:pt>
                <c:pt idx="75">
                  <c:v>2236.64</c:v>
                </c:pt>
                <c:pt idx="76">
                  <c:v>2238.3889999999997</c:v>
                </c:pt>
                <c:pt idx="77">
                  <c:v>2076.6940000000004</c:v>
                </c:pt>
                <c:pt idx="78">
                  <c:v>2051.6379999999999</c:v>
                </c:pt>
                <c:pt idx="79">
                  <c:v>2051.3650000000002</c:v>
                </c:pt>
                <c:pt idx="80">
                  <c:v>1941.4969999999998</c:v>
                </c:pt>
                <c:pt idx="81">
                  <c:v>1939.9969999999998</c:v>
                </c:pt>
                <c:pt idx="82">
                  <c:v>1915.943</c:v>
                </c:pt>
                <c:pt idx="83">
                  <c:v>1860.366</c:v>
                </c:pt>
                <c:pt idx="84">
                  <c:v>1784.0330000000001</c:v>
                </c:pt>
                <c:pt idx="85">
                  <c:v>1719.9769999999999</c:v>
                </c:pt>
                <c:pt idx="86">
                  <c:v>1657.134</c:v>
                </c:pt>
                <c:pt idx="87">
                  <c:v>1573.0500000000002</c:v>
                </c:pt>
                <c:pt idx="88">
                  <c:v>1512.4670000000001</c:v>
                </c:pt>
                <c:pt idx="89">
                  <c:v>1523.5</c:v>
                </c:pt>
                <c:pt idx="90">
                  <c:v>1479.693</c:v>
                </c:pt>
                <c:pt idx="91">
                  <c:v>1404.1290000000001</c:v>
                </c:pt>
                <c:pt idx="92">
                  <c:v>1334.808</c:v>
                </c:pt>
                <c:pt idx="93">
                  <c:v>1238.72</c:v>
                </c:pt>
                <c:pt idx="94">
                  <c:v>1194.6869999999999</c:v>
                </c:pt>
                <c:pt idx="95">
                  <c:v>1179.404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818-4B41-82D9-2A0E08065E3F}"/>
            </c:ext>
          </c:extLst>
        </c:ser>
        <c:ser>
          <c:idx val="1"/>
          <c:order val="1"/>
          <c:tx>
            <c:strRef>
              <c:f>'Exc 590'!$F$2:$F$3</c:f>
              <c:strCache>
                <c:ptCount val="2"/>
                <c:pt idx="0">
                  <c:v>unmix</c:v>
                </c:pt>
                <c:pt idx="1">
                  <c:v>calc</c:v>
                </c:pt>
              </c:strCache>
            </c:strRef>
          </c:tx>
          <c:spPr>
            <a:ln w="25400">
              <a:solidFill>
                <a:srgbClr val="DD0806"/>
              </a:solidFill>
              <a:prstDash val="solid"/>
            </a:ln>
          </c:spPr>
          <c:marker>
            <c:symbol val="none"/>
          </c:marker>
          <c:xVal>
            <c:numRef>
              <c:f>'Exc 590'!$B$5:$B$100</c:f>
              <c:numCache>
                <c:formatCode>0</c:formatCode>
                <c:ptCount val="96"/>
                <c:pt idx="0">
                  <c:v>605</c:v>
                </c:pt>
                <c:pt idx="1">
                  <c:v>606</c:v>
                </c:pt>
                <c:pt idx="2">
                  <c:v>607</c:v>
                </c:pt>
                <c:pt idx="3">
                  <c:v>608</c:v>
                </c:pt>
                <c:pt idx="4">
                  <c:v>609</c:v>
                </c:pt>
                <c:pt idx="5">
                  <c:v>610</c:v>
                </c:pt>
                <c:pt idx="6">
                  <c:v>611</c:v>
                </c:pt>
                <c:pt idx="7">
                  <c:v>612</c:v>
                </c:pt>
                <c:pt idx="8">
                  <c:v>613</c:v>
                </c:pt>
                <c:pt idx="9">
                  <c:v>614</c:v>
                </c:pt>
                <c:pt idx="10">
                  <c:v>615</c:v>
                </c:pt>
                <c:pt idx="11">
                  <c:v>616</c:v>
                </c:pt>
                <c:pt idx="12">
                  <c:v>617</c:v>
                </c:pt>
                <c:pt idx="13">
                  <c:v>618</c:v>
                </c:pt>
                <c:pt idx="14">
                  <c:v>619</c:v>
                </c:pt>
                <c:pt idx="15">
                  <c:v>620</c:v>
                </c:pt>
                <c:pt idx="16">
                  <c:v>621</c:v>
                </c:pt>
                <c:pt idx="17">
                  <c:v>622</c:v>
                </c:pt>
                <c:pt idx="18">
                  <c:v>623</c:v>
                </c:pt>
                <c:pt idx="19">
                  <c:v>624</c:v>
                </c:pt>
                <c:pt idx="20">
                  <c:v>625</c:v>
                </c:pt>
                <c:pt idx="21">
                  <c:v>626</c:v>
                </c:pt>
                <c:pt idx="22">
                  <c:v>627</c:v>
                </c:pt>
                <c:pt idx="23">
                  <c:v>628</c:v>
                </c:pt>
                <c:pt idx="24">
                  <c:v>629</c:v>
                </c:pt>
                <c:pt idx="25">
                  <c:v>630</c:v>
                </c:pt>
                <c:pt idx="26">
                  <c:v>631</c:v>
                </c:pt>
                <c:pt idx="27">
                  <c:v>632</c:v>
                </c:pt>
                <c:pt idx="28">
                  <c:v>633</c:v>
                </c:pt>
                <c:pt idx="29">
                  <c:v>634</c:v>
                </c:pt>
                <c:pt idx="30">
                  <c:v>635</c:v>
                </c:pt>
                <c:pt idx="31">
                  <c:v>636</c:v>
                </c:pt>
                <c:pt idx="32">
                  <c:v>637</c:v>
                </c:pt>
                <c:pt idx="33">
                  <c:v>638</c:v>
                </c:pt>
                <c:pt idx="34">
                  <c:v>639</c:v>
                </c:pt>
                <c:pt idx="35">
                  <c:v>640</c:v>
                </c:pt>
                <c:pt idx="36">
                  <c:v>641</c:v>
                </c:pt>
                <c:pt idx="37">
                  <c:v>642</c:v>
                </c:pt>
                <c:pt idx="38">
                  <c:v>643</c:v>
                </c:pt>
                <c:pt idx="39">
                  <c:v>644</c:v>
                </c:pt>
                <c:pt idx="40">
                  <c:v>645</c:v>
                </c:pt>
                <c:pt idx="41">
                  <c:v>646</c:v>
                </c:pt>
                <c:pt idx="42">
                  <c:v>647</c:v>
                </c:pt>
                <c:pt idx="43">
                  <c:v>648</c:v>
                </c:pt>
                <c:pt idx="44">
                  <c:v>649</c:v>
                </c:pt>
                <c:pt idx="45">
                  <c:v>650</c:v>
                </c:pt>
                <c:pt idx="46">
                  <c:v>651</c:v>
                </c:pt>
                <c:pt idx="47">
                  <c:v>652</c:v>
                </c:pt>
                <c:pt idx="48">
                  <c:v>653</c:v>
                </c:pt>
                <c:pt idx="49">
                  <c:v>654</c:v>
                </c:pt>
                <c:pt idx="50">
                  <c:v>655</c:v>
                </c:pt>
                <c:pt idx="51">
                  <c:v>656</c:v>
                </c:pt>
                <c:pt idx="52">
                  <c:v>657</c:v>
                </c:pt>
                <c:pt idx="53">
                  <c:v>658</c:v>
                </c:pt>
                <c:pt idx="54">
                  <c:v>659</c:v>
                </c:pt>
                <c:pt idx="55">
                  <c:v>660</c:v>
                </c:pt>
                <c:pt idx="56">
                  <c:v>661</c:v>
                </c:pt>
                <c:pt idx="57">
                  <c:v>662</c:v>
                </c:pt>
                <c:pt idx="58">
                  <c:v>663</c:v>
                </c:pt>
                <c:pt idx="59">
                  <c:v>664</c:v>
                </c:pt>
                <c:pt idx="60">
                  <c:v>665</c:v>
                </c:pt>
                <c:pt idx="61">
                  <c:v>666</c:v>
                </c:pt>
                <c:pt idx="62">
                  <c:v>667</c:v>
                </c:pt>
                <c:pt idx="63">
                  <c:v>668</c:v>
                </c:pt>
                <c:pt idx="64">
                  <c:v>669</c:v>
                </c:pt>
                <c:pt idx="65">
                  <c:v>670</c:v>
                </c:pt>
                <c:pt idx="66">
                  <c:v>671</c:v>
                </c:pt>
                <c:pt idx="67">
                  <c:v>672</c:v>
                </c:pt>
                <c:pt idx="68">
                  <c:v>673</c:v>
                </c:pt>
                <c:pt idx="69">
                  <c:v>674</c:v>
                </c:pt>
                <c:pt idx="70">
                  <c:v>675</c:v>
                </c:pt>
                <c:pt idx="71">
                  <c:v>676</c:v>
                </c:pt>
                <c:pt idx="72">
                  <c:v>677</c:v>
                </c:pt>
                <c:pt idx="73">
                  <c:v>678</c:v>
                </c:pt>
                <c:pt idx="74">
                  <c:v>679</c:v>
                </c:pt>
                <c:pt idx="75">
                  <c:v>680</c:v>
                </c:pt>
                <c:pt idx="76">
                  <c:v>681</c:v>
                </c:pt>
                <c:pt idx="77">
                  <c:v>682</c:v>
                </c:pt>
                <c:pt idx="78">
                  <c:v>683</c:v>
                </c:pt>
                <c:pt idx="79">
                  <c:v>684</c:v>
                </c:pt>
                <c:pt idx="80">
                  <c:v>685</c:v>
                </c:pt>
                <c:pt idx="81">
                  <c:v>686</c:v>
                </c:pt>
                <c:pt idx="82">
                  <c:v>687</c:v>
                </c:pt>
                <c:pt idx="83">
                  <c:v>688</c:v>
                </c:pt>
                <c:pt idx="84">
                  <c:v>689</c:v>
                </c:pt>
                <c:pt idx="85">
                  <c:v>690</c:v>
                </c:pt>
                <c:pt idx="86">
                  <c:v>691</c:v>
                </c:pt>
                <c:pt idx="87">
                  <c:v>692</c:v>
                </c:pt>
                <c:pt idx="88">
                  <c:v>693</c:v>
                </c:pt>
                <c:pt idx="89">
                  <c:v>694</c:v>
                </c:pt>
                <c:pt idx="90">
                  <c:v>695</c:v>
                </c:pt>
                <c:pt idx="91">
                  <c:v>696</c:v>
                </c:pt>
                <c:pt idx="92">
                  <c:v>697</c:v>
                </c:pt>
                <c:pt idx="93">
                  <c:v>698</c:v>
                </c:pt>
                <c:pt idx="94">
                  <c:v>699</c:v>
                </c:pt>
                <c:pt idx="95">
                  <c:v>700</c:v>
                </c:pt>
              </c:numCache>
            </c:numRef>
          </c:xVal>
          <c:yVal>
            <c:numRef>
              <c:f>'Exc 590'!$F$5:$F$100</c:f>
              <c:numCache>
                <c:formatCode>General</c:formatCode>
                <c:ptCount val="96"/>
                <c:pt idx="0">
                  <c:v>12869.243154054184</c:v>
                </c:pt>
                <c:pt idx="1">
                  <c:v>13002.983022497248</c:v>
                </c:pt>
                <c:pt idx="2">
                  <c:v>13201.204756012952</c:v>
                </c:pt>
                <c:pt idx="3">
                  <c:v>13271.712477902827</c:v>
                </c:pt>
                <c:pt idx="4">
                  <c:v>13360.101019538615</c:v>
                </c:pt>
                <c:pt idx="5">
                  <c:v>13267.335462188854</c:v>
                </c:pt>
                <c:pt idx="6">
                  <c:v>13161.591440360078</c:v>
                </c:pt>
                <c:pt idx="7">
                  <c:v>12997.062272636727</c:v>
                </c:pt>
                <c:pt idx="8">
                  <c:v>12756.361144525028</c:v>
                </c:pt>
                <c:pt idx="9">
                  <c:v>12467.750738724699</c:v>
                </c:pt>
                <c:pt idx="10">
                  <c:v>12219.806343331949</c:v>
                </c:pt>
                <c:pt idx="11">
                  <c:v>12103.971353168972</c:v>
                </c:pt>
                <c:pt idx="12">
                  <c:v>12026.796472049289</c:v>
                </c:pt>
                <c:pt idx="13">
                  <c:v>11778.220598985461</c:v>
                </c:pt>
                <c:pt idx="14">
                  <c:v>11599.895191892943</c:v>
                </c:pt>
                <c:pt idx="15">
                  <c:v>11382.431165472628</c:v>
                </c:pt>
                <c:pt idx="16">
                  <c:v>11178.799176746421</c:v>
                </c:pt>
                <c:pt idx="17">
                  <c:v>10984.575973540879</c:v>
                </c:pt>
                <c:pt idx="18">
                  <c:v>10660.058160062328</c:v>
                </c:pt>
                <c:pt idx="19">
                  <c:v>10306.453891558436</c:v>
                </c:pt>
                <c:pt idx="20">
                  <c:v>10113.57674526813</c:v>
                </c:pt>
                <c:pt idx="21">
                  <c:v>9848.9736711482838</c:v>
                </c:pt>
                <c:pt idx="22">
                  <c:v>9612.8342335485449</c:v>
                </c:pt>
                <c:pt idx="23">
                  <c:v>9457.8874918448473</c:v>
                </c:pt>
                <c:pt idx="24">
                  <c:v>9210.4711289777551</c:v>
                </c:pt>
                <c:pt idx="25">
                  <c:v>9034.9538382353712</c:v>
                </c:pt>
                <c:pt idx="26">
                  <c:v>8769.97043744865</c:v>
                </c:pt>
                <c:pt idx="27">
                  <c:v>8626.849048113545</c:v>
                </c:pt>
                <c:pt idx="28">
                  <c:v>8419.6421649777294</c:v>
                </c:pt>
                <c:pt idx="29">
                  <c:v>8216.731278323492</c:v>
                </c:pt>
                <c:pt idx="30">
                  <c:v>8035.3860618013432</c:v>
                </c:pt>
                <c:pt idx="31">
                  <c:v>7816.3772219651801</c:v>
                </c:pt>
                <c:pt idx="32">
                  <c:v>7535.6998780183158</c:v>
                </c:pt>
                <c:pt idx="33">
                  <c:v>7341.6956837343487</c:v>
                </c:pt>
                <c:pt idx="34">
                  <c:v>7133.2731960146057</c:v>
                </c:pt>
                <c:pt idx="35">
                  <c:v>6954.4033148141143</c:v>
                </c:pt>
                <c:pt idx="36">
                  <c:v>6743.1219414956968</c:v>
                </c:pt>
                <c:pt idx="37">
                  <c:v>6529.9927326574179</c:v>
                </c:pt>
                <c:pt idx="38">
                  <c:v>6381.2483883002242</c:v>
                </c:pt>
                <c:pt idx="39">
                  <c:v>6171.5319145478261</c:v>
                </c:pt>
                <c:pt idx="40">
                  <c:v>6093.285657163854</c:v>
                </c:pt>
                <c:pt idx="41">
                  <c:v>5972.1173693942592</c:v>
                </c:pt>
                <c:pt idx="42">
                  <c:v>5849.7916143989905</c:v>
                </c:pt>
                <c:pt idx="43">
                  <c:v>5738.648917910713</c:v>
                </c:pt>
                <c:pt idx="44">
                  <c:v>5575.4335239715247</c:v>
                </c:pt>
                <c:pt idx="45">
                  <c:v>5467.962514816204</c:v>
                </c:pt>
                <c:pt idx="46">
                  <c:v>5364.7312696021972</c:v>
                </c:pt>
                <c:pt idx="47">
                  <c:v>5292.4567539640539</c:v>
                </c:pt>
                <c:pt idx="48">
                  <c:v>5185.9623978569944</c:v>
                </c:pt>
                <c:pt idx="49">
                  <c:v>5044.9814568142101</c:v>
                </c:pt>
                <c:pt idx="50">
                  <c:v>4949.4429037893287</c:v>
                </c:pt>
                <c:pt idx="51">
                  <c:v>4802.3842189393235</c:v>
                </c:pt>
                <c:pt idx="52">
                  <c:v>4729.2617138103524</c:v>
                </c:pt>
                <c:pt idx="53">
                  <c:v>4593.2569320945158</c:v>
                </c:pt>
                <c:pt idx="54">
                  <c:v>4442.8859747287579</c:v>
                </c:pt>
                <c:pt idx="55">
                  <c:v>4300.5685175419203</c:v>
                </c:pt>
                <c:pt idx="56">
                  <c:v>4237.7232382148932</c:v>
                </c:pt>
                <c:pt idx="57">
                  <c:v>4099.7820745590898</c:v>
                </c:pt>
                <c:pt idx="58">
                  <c:v>3968.6083259788429</c:v>
                </c:pt>
                <c:pt idx="59">
                  <c:v>3819.0135597805674</c:v>
                </c:pt>
                <c:pt idx="60">
                  <c:v>3787.3663618892924</c:v>
                </c:pt>
                <c:pt idx="61">
                  <c:v>3677.1175226875653</c:v>
                </c:pt>
                <c:pt idx="62">
                  <c:v>3594.8934115499319</c:v>
                </c:pt>
                <c:pt idx="63">
                  <c:v>3491.2493521194174</c:v>
                </c:pt>
                <c:pt idx="64">
                  <c:v>3357.2495195478009</c:v>
                </c:pt>
                <c:pt idx="65">
                  <c:v>3231.4642684072896</c:v>
                </c:pt>
                <c:pt idx="66">
                  <c:v>3107.5147828612726</c:v>
                </c:pt>
                <c:pt idx="67">
                  <c:v>2947.8644416703819</c:v>
                </c:pt>
                <c:pt idx="68">
                  <c:v>2828.522726972139</c:v>
                </c:pt>
                <c:pt idx="69">
                  <c:v>2728.613845062529</c:v>
                </c:pt>
                <c:pt idx="70">
                  <c:v>2664.4576356707557</c:v>
                </c:pt>
                <c:pt idx="71">
                  <c:v>2618.4467059162739</c:v>
                </c:pt>
                <c:pt idx="72">
                  <c:v>2525.3471261113577</c:v>
                </c:pt>
                <c:pt idx="73">
                  <c:v>2469.5131349997519</c:v>
                </c:pt>
                <c:pt idx="74">
                  <c:v>2367.5533286811765</c:v>
                </c:pt>
                <c:pt idx="75">
                  <c:v>2263.1745245587681</c:v>
                </c:pt>
                <c:pt idx="76">
                  <c:v>2189.6058549362683</c:v>
                </c:pt>
                <c:pt idx="77">
                  <c:v>2101.0355143672141</c:v>
                </c:pt>
                <c:pt idx="78">
                  <c:v>2057.6893958590513</c:v>
                </c:pt>
                <c:pt idx="79">
                  <c:v>2022.0322907225645</c:v>
                </c:pt>
                <c:pt idx="80">
                  <c:v>1972.7629992749223</c:v>
                </c:pt>
                <c:pt idx="81">
                  <c:v>1940.0801110973714</c:v>
                </c:pt>
                <c:pt idx="82">
                  <c:v>1882.5958120350199</c:v>
                </c:pt>
                <c:pt idx="83">
                  <c:v>1845.9351650126632</c:v>
                </c:pt>
                <c:pt idx="84">
                  <c:v>1764.0038720183677</c:v>
                </c:pt>
                <c:pt idx="85">
                  <c:v>1698.0373873088965</c:v>
                </c:pt>
                <c:pt idx="86">
                  <c:v>1661.4594001417777</c:v>
                </c:pt>
                <c:pt idx="87">
                  <c:v>1605.0856275861156</c:v>
                </c:pt>
                <c:pt idx="88">
                  <c:v>1597.1900364169135</c:v>
                </c:pt>
                <c:pt idx="89">
                  <c:v>1470.2766511839827</c:v>
                </c:pt>
                <c:pt idx="90">
                  <c:v>1488.9254984161212</c:v>
                </c:pt>
                <c:pt idx="91">
                  <c:v>1373.6500916426214</c:v>
                </c:pt>
                <c:pt idx="92">
                  <c:v>1346.6902788783293</c:v>
                </c:pt>
                <c:pt idx="93">
                  <c:v>1278.9795528451239</c:v>
                </c:pt>
                <c:pt idx="94">
                  <c:v>1176.2252663645374</c:v>
                </c:pt>
                <c:pt idx="95">
                  <c:v>1188.0220356858206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818-4B41-82D9-2A0E08065E3F}"/>
            </c:ext>
          </c:extLst>
        </c:ser>
        <c:ser>
          <c:idx val="3"/>
          <c:order val="2"/>
          <c:tx>
            <c:strRef>
              <c:f>'Exc 590'!$I$2:$I$3</c:f>
              <c:strCache>
                <c:ptCount val="2"/>
                <c:pt idx="0">
                  <c:v>unmixed sp1</c:v>
                </c:pt>
                <c:pt idx="1">
                  <c:v>blank</c:v>
                </c:pt>
              </c:strCache>
            </c:strRef>
          </c:tx>
          <c:spPr>
            <a:ln w="12700">
              <a:solidFill>
                <a:srgbClr val="0000D4"/>
              </a:solidFill>
              <a:prstDash val="solid"/>
            </a:ln>
          </c:spPr>
          <c:marker>
            <c:symbol val="circle"/>
            <c:size val="2"/>
            <c:spPr>
              <a:noFill/>
              <a:ln>
                <a:solidFill>
                  <a:srgbClr val="0000D4"/>
                </a:solidFill>
                <a:prstDash val="solid"/>
              </a:ln>
            </c:spPr>
          </c:marker>
          <c:xVal>
            <c:numRef>
              <c:f>'Exc 590'!$B$5:$B$100</c:f>
              <c:numCache>
                <c:formatCode>0</c:formatCode>
                <c:ptCount val="96"/>
                <c:pt idx="0">
                  <c:v>605</c:v>
                </c:pt>
                <c:pt idx="1">
                  <c:v>606</c:v>
                </c:pt>
                <c:pt idx="2">
                  <c:v>607</c:v>
                </c:pt>
                <c:pt idx="3">
                  <c:v>608</c:v>
                </c:pt>
                <c:pt idx="4">
                  <c:v>609</c:v>
                </c:pt>
                <c:pt idx="5">
                  <c:v>610</c:v>
                </c:pt>
                <c:pt idx="6">
                  <c:v>611</c:v>
                </c:pt>
                <c:pt idx="7">
                  <c:v>612</c:v>
                </c:pt>
                <c:pt idx="8">
                  <c:v>613</c:v>
                </c:pt>
                <c:pt idx="9">
                  <c:v>614</c:v>
                </c:pt>
                <c:pt idx="10">
                  <c:v>615</c:v>
                </c:pt>
                <c:pt idx="11">
                  <c:v>616</c:v>
                </c:pt>
                <c:pt idx="12">
                  <c:v>617</c:v>
                </c:pt>
                <c:pt idx="13">
                  <c:v>618</c:v>
                </c:pt>
                <c:pt idx="14">
                  <c:v>619</c:v>
                </c:pt>
                <c:pt idx="15">
                  <c:v>620</c:v>
                </c:pt>
                <c:pt idx="16">
                  <c:v>621</c:v>
                </c:pt>
                <c:pt idx="17">
                  <c:v>622</c:v>
                </c:pt>
                <c:pt idx="18">
                  <c:v>623</c:v>
                </c:pt>
                <c:pt idx="19">
                  <c:v>624</c:v>
                </c:pt>
                <c:pt idx="20">
                  <c:v>625</c:v>
                </c:pt>
                <c:pt idx="21">
                  <c:v>626</c:v>
                </c:pt>
                <c:pt idx="22">
                  <c:v>627</c:v>
                </c:pt>
                <c:pt idx="23">
                  <c:v>628</c:v>
                </c:pt>
                <c:pt idx="24">
                  <c:v>629</c:v>
                </c:pt>
                <c:pt idx="25">
                  <c:v>630</c:v>
                </c:pt>
                <c:pt idx="26">
                  <c:v>631</c:v>
                </c:pt>
                <c:pt idx="27">
                  <c:v>632</c:v>
                </c:pt>
                <c:pt idx="28">
                  <c:v>633</c:v>
                </c:pt>
                <c:pt idx="29">
                  <c:v>634</c:v>
                </c:pt>
                <c:pt idx="30">
                  <c:v>635</c:v>
                </c:pt>
                <c:pt idx="31">
                  <c:v>636</c:v>
                </c:pt>
                <c:pt idx="32">
                  <c:v>637</c:v>
                </c:pt>
                <c:pt idx="33">
                  <c:v>638</c:v>
                </c:pt>
                <c:pt idx="34">
                  <c:v>639</c:v>
                </c:pt>
                <c:pt idx="35">
                  <c:v>640</c:v>
                </c:pt>
                <c:pt idx="36">
                  <c:v>641</c:v>
                </c:pt>
                <c:pt idx="37">
                  <c:v>642</c:v>
                </c:pt>
                <c:pt idx="38">
                  <c:v>643</c:v>
                </c:pt>
                <c:pt idx="39">
                  <c:v>644</c:v>
                </c:pt>
                <c:pt idx="40">
                  <c:v>645</c:v>
                </c:pt>
                <c:pt idx="41">
                  <c:v>646</c:v>
                </c:pt>
                <c:pt idx="42">
                  <c:v>647</c:v>
                </c:pt>
                <c:pt idx="43">
                  <c:v>648</c:v>
                </c:pt>
                <c:pt idx="44">
                  <c:v>649</c:v>
                </c:pt>
                <c:pt idx="45">
                  <c:v>650</c:v>
                </c:pt>
                <c:pt idx="46">
                  <c:v>651</c:v>
                </c:pt>
                <c:pt idx="47">
                  <c:v>652</c:v>
                </c:pt>
                <c:pt idx="48">
                  <c:v>653</c:v>
                </c:pt>
                <c:pt idx="49">
                  <c:v>654</c:v>
                </c:pt>
                <c:pt idx="50">
                  <c:v>655</c:v>
                </c:pt>
                <c:pt idx="51">
                  <c:v>656</c:v>
                </c:pt>
                <c:pt idx="52">
                  <c:v>657</c:v>
                </c:pt>
                <c:pt idx="53">
                  <c:v>658</c:v>
                </c:pt>
                <c:pt idx="54">
                  <c:v>659</c:v>
                </c:pt>
                <c:pt idx="55">
                  <c:v>660</c:v>
                </c:pt>
                <c:pt idx="56">
                  <c:v>661</c:v>
                </c:pt>
                <c:pt idx="57">
                  <c:v>662</c:v>
                </c:pt>
                <c:pt idx="58">
                  <c:v>663</c:v>
                </c:pt>
                <c:pt idx="59">
                  <c:v>664</c:v>
                </c:pt>
                <c:pt idx="60">
                  <c:v>665</c:v>
                </c:pt>
                <c:pt idx="61">
                  <c:v>666</c:v>
                </c:pt>
                <c:pt idx="62">
                  <c:v>667</c:v>
                </c:pt>
                <c:pt idx="63">
                  <c:v>668</c:v>
                </c:pt>
                <c:pt idx="64">
                  <c:v>669</c:v>
                </c:pt>
                <c:pt idx="65">
                  <c:v>670</c:v>
                </c:pt>
                <c:pt idx="66">
                  <c:v>671</c:v>
                </c:pt>
                <c:pt idx="67">
                  <c:v>672</c:v>
                </c:pt>
                <c:pt idx="68">
                  <c:v>673</c:v>
                </c:pt>
                <c:pt idx="69">
                  <c:v>674</c:v>
                </c:pt>
                <c:pt idx="70">
                  <c:v>675</c:v>
                </c:pt>
                <c:pt idx="71">
                  <c:v>676</c:v>
                </c:pt>
                <c:pt idx="72">
                  <c:v>677</c:v>
                </c:pt>
                <c:pt idx="73">
                  <c:v>678</c:v>
                </c:pt>
                <c:pt idx="74">
                  <c:v>679</c:v>
                </c:pt>
                <c:pt idx="75">
                  <c:v>680</c:v>
                </c:pt>
                <c:pt idx="76">
                  <c:v>681</c:v>
                </c:pt>
                <c:pt idx="77">
                  <c:v>682</c:v>
                </c:pt>
                <c:pt idx="78">
                  <c:v>683</c:v>
                </c:pt>
                <c:pt idx="79">
                  <c:v>684</c:v>
                </c:pt>
                <c:pt idx="80">
                  <c:v>685</c:v>
                </c:pt>
                <c:pt idx="81">
                  <c:v>686</c:v>
                </c:pt>
                <c:pt idx="82">
                  <c:v>687</c:v>
                </c:pt>
                <c:pt idx="83">
                  <c:v>688</c:v>
                </c:pt>
                <c:pt idx="84">
                  <c:v>689</c:v>
                </c:pt>
                <c:pt idx="85">
                  <c:v>690</c:v>
                </c:pt>
                <c:pt idx="86">
                  <c:v>691</c:v>
                </c:pt>
                <c:pt idx="87">
                  <c:v>692</c:v>
                </c:pt>
                <c:pt idx="88">
                  <c:v>693</c:v>
                </c:pt>
                <c:pt idx="89">
                  <c:v>694</c:v>
                </c:pt>
                <c:pt idx="90">
                  <c:v>695</c:v>
                </c:pt>
                <c:pt idx="91">
                  <c:v>696</c:v>
                </c:pt>
                <c:pt idx="92">
                  <c:v>697</c:v>
                </c:pt>
                <c:pt idx="93">
                  <c:v>698</c:v>
                </c:pt>
                <c:pt idx="94">
                  <c:v>699</c:v>
                </c:pt>
                <c:pt idx="95">
                  <c:v>700</c:v>
                </c:pt>
              </c:numCache>
            </c:numRef>
          </c:xVal>
          <c:yVal>
            <c:numRef>
              <c:f>'Exc 590'!$I$5:$I$100</c:f>
              <c:numCache>
                <c:formatCode>General</c:formatCode>
                <c:ptCount val="96"/>
                <c:pt idx="0">
                  <c:v>999.41173359596144</c:v>
                </c:pt>
                <c:pt idx="1">
                  <c:v>1025.9015148997291</c:v>
                </c:pt>
                <c:pt idx="2">
                  <c:v>1005.2421643555882</c:v>
                </c:pt>
                <c:pt idx="3">
                  <c:v>961.27564986423283</c:v>
                </c:pt>
                <c:pt idx="4">
                  <c:v>1049.9104270472449</c:v>
                </c:pt>
                <c:pt idx="5">
                  <c:v>973.39269624398651</c:v>
                </c:pt>
                <c:pt idx="6">
                  <c:v>980.90809916920546</c:v>
                </c:pt>
                <c:pt idx="7">
                  <c:v>954.44937726019509</c:v>
                </c:pt>
                <c:pt idx="8">
                  <c:v>908.77944908761037</c:v>
                </c:pt>
                <c:pt idx="9">
                  <c:v>897.83198304169218</c:v>
                </c:pt>
                <c:pt idx="10">
                  <c:v>844.177849204268</c:v>
                </c:pt>
                <c:pt idx="11">
                  <c:v>840.28183637437928</c:v>
                </c:pt>
                <c:pt idx="12">
                  <c:v>929.63583266724402</c:v>
                </c:pt>
                <c:pt idx="13">
                  <c:v>862.60771756847521</c:v>
                </c:pt>
                <c:pt idx="14">
                  <c:v>871.60135356293199</c:v>
                </c:pt>
                <c:pt idx="15">
                  <c:v>823.52432229664407</c:v>
                </c:pt>
                <c:pt idx="16">
                  <c:v>899.02971095202668</c:v>
                </c:pt>
                <c:pt idx="17">
                  <c:v>876.68635884837965</c:v>
                </c:pt>
                <c:pt idx="18">
                  <c:v>818.87511914388699</c:v>
                </c:pt>
                <c:pt idx="19">
                  <c:v>793.63450787302077</c:v>
                </c:pt>
                <c:pt idx="20">
                  <c:v>839.27628846910659</c:v>
                </c:pt>
                <c:pt idx="21">
                  <c:v>826.65549753063033</c:v>
                </c:pt>
                <c:pt idx="22">
                  <c:v>752.10906768838447</c:v>
                </c:pt>
                <c:pt idx="23">
                  <c:v>814.27735811369689</c:v>
                </c:pt>
                <c:pt idx="24">
                  <c:v>801.87980657503988</c:v>
                </c:pt>
                <c:pt idx="25">
                  <c:v>809.88536557377495</c:v>
                </c:pt>
                <c:pt idx="26">
                  <c:v>752.09839102143656</c:v>
                </c:pt>
                <c:pt idx="27">
                  <c:v>781.47281361330329</c:v>
                </c:pt>
                <c:pt idx="28">
                  <c:v>748.2101430402372</c:v>
                </c:pt>
                <c:pt idx="29">
                  <c:v>757.44643055623646</c:v>
                </c:pt>
                <c:pt idx="30">
                  <c:v>782.93163456081766</c:v>
                </c:pt>
                <c:pt idx="31">
                  <c:v>736.31148302987185</c:v>
                </c:pt>
                <c:pt idx="32">
                  <c:v>676.83177146325193</c:v>
                </c:pt>
                <c:pt idx="33">
                  <c:v>678.77007181733472</c:v>
                </c:pt>
                <c:pt idx="34">
                  <c:v>679.01175273279102</c:v>
                </c:pt>
                <c:pt idx="35">
                  <c:v>697.22032290935135</c:v>
                </c:pt>
                <c:pt idx="36">
                  <c:v>676.33482114713263</c:v>
                </c:pt>
                <c:pt idx="37">
                  <c:v>630.68818752061577</c:v>
                </c:pt>
                <c:pt idx="38">
                  <c:v>619.52330571139532</c:v>
                </c:pt>
                <c:pt idx="39">
                  <c:v>580.67867953676216</c:v>
                </c:pt>
                <c:pt idx="40">
                  <c:v>648.17559737515137</c:v>
                </c:pt>
                <c:pt idx="41">
                  <c:v>634.80938096249599</c:v>
                </c:pt>
                <c:pt idx="42">
                  <c:v>636.27984918304446</c:v>
                </c:pt>
                <c:pt idx="43">
                  <c:v>603.49956983480513</c:v>
                </c:pt>
                <c:pt idx="44">
                  <c:v>599.37837639292479</c:v>
                </c:pt>
                <c:pt idx="45">
                  <c:v>578.73552615224867</c:v>
                </c:pt>
                <c:pt idx="46">
                  <c:v>582.14138290862138</c:v>
                </c:pt>
                <c:pt idx="47">
                  <c:v>598.64556879786596</c:v>
                </c:pt>
                <c:pt idx="48">
                  <c:v>600.34607066083686</c:v>
                </c:pt>
                <c:pt idx="49">
                  <c:v>550.57047874375053</c:v>
                </c:pt>
                <c:pt idx="50">
                  <c:v>564.410350926457</c:v>
                </c:pt>
                <c:pt idx="51">
                  <c:v>527.2671972208808</c:v>
                </c:pt>
                <c:pt idx="52">
                  <c:v>547.89645897635057</c:v>
                </c:pt>
                <c:pt idx="53">
                  <c:v>553.2435279050643</c:v>
                </c:pt>
                <c:pt idx="54">
                  <c:v>510.74456981599889</c:v>
                </c:pt>
                <c:pt idx="55">
                  <c:v>481.37111783021828</c:v>
                </c:pt>
                <c:pt idx="56">
                  <c:v>514.14557354194051</c:v>
                </c:pt>
                <c:pt idx="57">
                  <c:v>520.69037038098895</c:v>
                </c:pt>
                <c:pt idx="58">
                  <c:v>478.45444654127567</c:v>
                </c:pt>
                <c:pt idx="59">
                  <c:v>438.39559215284305</c:v>
                </c:pt>
                <c:pt idx="60">
                  <c:v>482.81829150469866</c:v>
                </c:pt>
                <c:pt idx="61">
                  <c:v>448.83931364003865</c:v>
                </c:pt>
                <c:pt idx="62">
                  <c:v>472.6181921451319</c:v>
                </c:pt>
                <c:pt idx="63">
                  <c:v>443.97948896658249</c:v>
                </c:pt>
                <c:pt idx="64">
                  <c:v>417.27326250559867</c:v>
                </c:pt>
                <c:pt idx="65">
                  <c:v>416.30168581334192</c:v>
                </c:pt>
                <c:pt idx="66">
                  <c:v>430.62394922087509</c:v>
                </c:pt>
                <c:pt idx="67">
                  <c:v>384.01350375079107</c:v>
                </c:pt>
                <c:pt idx="68">
                  <c:v>363.86469200797569</c:v>
                </c:pt>
                <c:pt idx="69">
                  <c:v>350.75956863250047</c:v>
                </c:pt>
                <c:pt idx="70">
                  <c:v>350.75374499598342</c:v>
                </c:pt>
                <c:pt idx="71">
                  <c:v>373.33295437856981</c:v>
                </c:pt>
                <c:pt idx="72">
                  <c:v>355.12632541418196</c:v>
                </c:pt>
                <c:pt idx="73">
                  <c:v>377.93848025744927</c:v>
                </c:pt>
                <c:pt idx="74">
                  <c:v>342.74042114855899</c:v>
                </c:pt>
                <c:pt idx="75">
                  <c:v>321.86559605328813</c:v>
                </c:pt>
                <c:pt idx="76">
                  <c:v>326.72056769631348</c:v>
                </c:pt>
                <c:pt idx="77">
                  <c:v>324.2959936930593</c:v>
                </c:pt>
                <c:pt idx="78">
                  <c:v>338.85993801604894</c:v>
                </c:pt>
                <c:pt idx="79">
                  <c:v>339.34135863478957</c:v>
                </c:pt>
                <c:pt idx="80">
                  <c:v>314.58410919483634</c:v>
                </c:pt>
                <c:pt idx="81">
                  <c:v>310.21444059489636</c:v>
                </c:pt>
                <c:pt idx="82">
                  <c:v>292.73285437687781</c:v>
                </c:pt>
                <c:pt idx="83">
                  <c:v>313.12334703514961</c:v>
                </c:pt>
                <c:pt idx="84">
                  <c:v>275.74045362628931</c:v>
                </c:pt>
                <c:pt idx="85">
                  <c:v>260.2078444293013</c:v>
                </c:pt>
                <c:pt idx="86">
                  <c:v>287.14895756313837</c:v>
                </c:pt>
                <c:pt idx="87">
                  <c:v>281.08266952457222</c:v>
                </c:pt>
                <c:pt idx="88">
                  <c:v>304.38303922918345</c:v>
                </c:pt>
                <c:pt idx="89">
                  <c:v>225.00784410823863</c:v>
                </c:pt>
                <c:pt idx="90">
                  <c:v>294.18876350613368</c:v>
                </c:pt>
                <c:pt idx="91">
                  <c:v>226.70834597120958</c:v>
                </c:pt>
                <c:pt idx="92">
                  <c:v>249.04102140790866</c:v>
                </c:pt>
                <c:pt idx="93">
                  <c:v>231.56234700814866</c:v>
                </c:pt>
                <c:pt idx="94">
                  <c:v>184.95772517458158</c:v>
                </c:pt>
                <c:pt idx="95">
                  <c:v>229.37557149600642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5818-4B41-82D9-2A0E08065E3F}"/>
            </c:ext>
          </c:extLst>
        </c:ser>
        <c:ser>
          <c:idx val="4"/>
          <c:order val="3"/>
          <c:tx>
            <c:strRef>
              <c:f>'Exc 590'!$J$2:$J$3</c:f>
              <c:strCache>
                <c:ptCount val="2"/>
                <c:pt idx="0">
                  <c:v>Unmixed sp2</c:v>
                </c:pt>
                <c:pt idx="1">
                  <c:v>acceptor</c:v>
                </c:pt>
              </c:strCache>
            </c:strRef>
          </c:tx>
          <c:spPr>
            <a:ln w="12700">
              <a:solidFill>
                <a:srgbClr val="F20884"/>
              </a:solidFill>
              <a:prstDash val="solid"/>
            </a:ln>
          </c:spPr>
          <c:marker>
            <c:symbol val="diamond"/>
            <c:size val="2"/>
            <c:spPr>
              <a:noFill/>
              <a:ln>
                <a:solidFill>
                  <a:srgbClr val="F20884"/>
                </a:solidFill>
                <a:prstDash val="solid"/>
              </a:ln>
            </c:spPr>
          </c:marker>
          <c:xVal>
            <c:numRef>
              <c:f>'Exc 590'!$B$5:$B$100</c:f>
              <c:numCache>
                <c:formatCode>0</c:formatCode>
                <c:ptCount val="96"/>
                <c:pt idx="0">
                  <c:v>605</c:v>
                </c:pt>
                <c:pt idx="1">
                  <c:v>606</c:v>
                </c:pt>
                <c:pt idx="2">
                  <c:v>607</c:v>
                </c:pt>
                <c:pt idx="3">
                  <c:v>608</c:v>
                </c:pt>
                <c:pt idx="4">
                  <c:v>609</c:v>
                </c:pt>
                <c:pt idx="5">
                  <c:v>610</c:v>
                </c:pt>
                <c:pt idx="6">
                  <c:v>611</c:v>
                </c:pt>
                <c:pt idx="7">
                  <c:v>612</c:v>
                </c:pt>
                <c:pt idx="8">
                  <c:v>613</c:v>
                </c:pt>
                <c:pt idx="9">
                  <c:v>614</c:v>
                </c:pt>
                <c:pt idx="10">
                  <c:v>615</c:v>
                </c:pt>
                <c:pt idx="11">
                  <c:v>616</c:v>
                </c:pt>
                <c:pt idx="12">
                  <c:v>617</c:v>
                </c:pt>
                <c:pt idx="13">
                  <c:v>618</c:v>
                </c:pt>
                <c:pt idx="14">
                  <c:v>619</c:v>
                </c:pt>
                <c:pt idx="15">
                  <c:v>620</c:v>
                </c:pt>
                <c:pt idx="16">
                  <c:v>621</c:v>
                </c:pt>
                <c:pt idx="17">
                  <c:v>622</c:v>
                </c:pt>
                <c:pt idx="18">
                  <c:v>623</c:v>
                </c:pt>
                <c:pt idx="19">
                  <c:v>624</c:v>
                </c:pt>
                <c:pt idx="20">
                  <c:v>625</c:v>
                </c:pt>
                <c:pt idx="21">
                  <c:v>626</c:v>
                </c:pt>
                <c:pt idx="22">
                  <c:v>627</c:v>
                </c:pt>
                <c:pt idx="23">
                  <c:v>628</c:v>
                </c:pt>
                <c:pt idx="24">
                  <c:v>629</c:v>
                </c:pt>
                <c:pt idx="25">
                  <c:v>630</c:v>
                </c:pt>
                <c:pt idx="26">
                  <c:v>631</c:v>
                </c:pt>
                <c:pt idx="27">
                  <c:v>632</c:v>
                </c:pt>
                <c:pt idx="28">
                  <c:v>633</c:v>
                </c:pt>
                <c:pt idx="29">
                  <c:v>634</c:v>
                </c:pt>
                <c:pt idx="30">
                  <c:v>635</c:v>
                </c:pt>
                <c:pt idx="31">
                  <c:v>636</c:v>
                </c:pt>
                <c:pt idx="32">
                  <c:v>637</c:v>
                </c:pt>
                <c:pt idx="33">
                  <c:v>638</c:v>
                </c:pt>
                <c:pt idx="34">
                  <c:v>639</c:v>
                </c:pt>
                <c:pt idx="35">
                  <c:v>640</c:v>
                </c:pt>
                <c:pt idx="36">
                  <c:v>641</c:v>
                </c:pt>
                <c:pt idx="37">
                  <c:v>642</c:v>
                </c:pt>
                <c:pt idx="38">
                  <c:v>643</c:v>
                </c:pt>
                <c:pt idx="39">
                  <c:v>644</c:v>
                </c:pt>
                <c:pt idx="40">
                  <c:v>645</c:v>
                </c:pt>
                <c:pt idx="41">
                  <c:v>646</c:v>
                </c:pt>
                <c:pt idx="42">
                  <c:v>647</c:v>
                </c:pt>
                <c:pt idx="43">
                  <c:v>648</c:v>
                </c:pt>
                <c:pt idx="44">
                  <c:v>649</c:v>
                </c:pt>
                <c:pt idx="45">
                  <c:v>650</c:v>
                </c:pt>
                <c:pt idx="46">
                  <c:v>651</c:v>
                </c:pt>
                <c:pt idx="47">
                  <c:v>652</c:v>
                </c:pt>
                <c:pt idx="48">
                  <c:v>653</c:v>
                </c:pt>
                <c:pt idx="49">
                  <c:v>654</c:v>
                </c:pt>
                <c:pt idx="50">
                  <c:v>655</c:v>
                </c:pt>
                <c:pt idx="51">
                  <c:v>656</c:v>
                </c:pt>
                <c:pt idx="52">
                  <c:v>657</c:v>
                </c:pt>
                <c:pt idx="53">
                  <c:v>658</c:v>
                </c:pt>
                <c:pt idx="54">
                  <c:v>659</c:v>
                </c:pt>
                <c:pt idx="55">
                  <c:v>660</c:v>
                </c:pt>
                <c:pt idx="56">
                  <c:v>661</c:v>
                </c:pt>
                <c:pt idx="57">
                  <c:v>662</c:v>
                </c:pt>
                <c:pt idx="58">
                  <c:v>663</c:v>
                </c:pt>
                <c:pt idx="59">
                  <c:v>664</c:v>
                </c:pt>
                <c:pt idx="60">
                  <c:v>665</c:v>
                </c:pt>
                <c:pt idx="61">
                  <c:v>666</c:v>
                </c:pt>
                <c:pt idx="62">
                  <c:v>667</c:v>
                </c:pt>
                <c:pt idx="63">
                  <c:v>668</c:v>
                </c:pt>
                <c:pt idx="64">
                  <c:v>669</c:v>
                </c:pt>
                <c:pt idx="65">
                  <c:v>670</c:v>
                </c:pt>
                <c:pt idx="66">
                  <c:v>671</c:v>
                </c:pt>
                <c:pt idx="67">
                  <c:v>672</c:v>
                </c:pt>
                <c:pt idx="68">
                  <c:v>673</c:v>
                </c:pt>
                <c:pt idx="69">
                  <c:v>674</c:v>
                </c:pt>
                <c:pt idx="70">
                  <c:v>675</c:v>
                </c:pt>
                <c:pt idx="71">
                  <c:v>676</c:v>
                </c:pt>
                <c:pt idx="72">
                  <c:v>677</c:v>
                </c:pt>
                <c:pt idx="73">
                  <c:v>678</c:v>
                </c:pt>
                <c:pt idx="74">
                  <c:v>679</c:v>
                </c:pt>
                <c:pt idx="75">
                  <c:v>680</c:v>
                </c:pt>
                <c:pt idx="76">
                  <c:v>681</c:v>
                </c:pt>
                <c:pt idx="77">
                  <c:v>682</c:v>
                </c:pt>
                <c:pt idx="78">
                  <c:v>683</c:v>
                </c:pt>
                <c:pt idx="79">
                  <c:v>684</c:v>
                </c:pt>
                <c:pt idx="80">
                  <c:v>685</c:v>
                </c:pt>
                <c:pt idx="81">
                  <c:v>686</c:v>
                </c:pt>
                <c:pt idx="82">
                  <c:v>687</c:v>
                </c:pt>
                <c:pt idx="83">
                  <c:v>688</c:v>
                </c:pt>
                <c:pt idx="84">
                  <c:v>689</c:v>
                </c:pt>
                <c:pt idx="85">
                  <c:v>690</c:v>
                </c:pt>
                <c:pt idx="86">
                  <c:v>691</c:v>
                </c:pt>
                <c:pt idx="87">
                  <c:v>692</c:v>
                </c:pt>
                <c:pt idx="88">
                  <c:v>693</c:v>
                </c:pt>
                <c:pt idx="89">
                  <c:v>694</c:v>
                </c:pt>
                <c:pt idx="90">
                  <c:v>695</c:v>
                </c:pt>
                <c:pt idx="91">
                  <c:v>696</c:v>
                </c:pt>
                <c:pt idx="92">
                  <c:v>697</c:v>
                </c:pt>
                <c:pt idx="93">
                  <c:v>698</c:v>
                </c:pt>
                <c:pt idx="94">
                  <c:v>699</c:v>
                </c:pt>
                <c:pt idx="95">
                  <c:v>700</c:v>
                </c:pt>
              </c:numCache>
            </c:numRef>
          </c:xVal>
          <c:yVal>
            <c:numRef>
              <c:f>'Exc 590'!$J$5:$J$100</c:f>
              <c:numCache>
                <c:formatCode>General</c:formatCode>
                <c:ptCount val="96"/>
                <c:pt idx="0">
                  <c:v>11869.831420458222</c:v>
                </c:pt>
                <c:pt idx="1">
                  <c:v>11977.081507597519</c:v>
                </c:pt>
                <c:pt idx="2">
                  <c:v>12195.962591657364</c:v>
                </c:pt>
                <c:pt idx="3">
                  <c:v>12310.436828038595</c:v>
                </c:pt>
                <c:pt idx="4">
                  <c:v>12310.19059249137</c:v>
                </c:pt>
                <c:pt idx="5">
                  <c:v>12293.942765944867</c:v>
                </c:pt>
                <c:pt idx="6">
                  <c:v>12180.683341190872</c:v>
                </c:pt>
                <c:pt idx="7">
                  <c:v>12042.612895376533</c:v>
                </c:pt>
                <c:pt idx="8">
                  <c:v>11847.581695437419</c:v>
                </c:pt>
                <c:pt idx="9">
                  <c:v>11569.918755683006</c:v>
                </c:pt>
                <c:pt idx="10">
                  <c:v>11375.628494127681</c:v>
                </c:pt>
                <c:pt idx="11">
                  <c:v>11263.689516794593</c:v>
                </c:pt>
                <c:pt idx="12">
                  <c:v>11097.160639382046</c:v>
                </c:pt>
                <c:pt idx="13">
                  <c:v>10915.612881416986</c:v>
                </c:pt>
                <c:pt idx="14">
                  <c:v>10728.293838330012</c:v>
                </c:pt>
                <c:pt idx="15">
                  <c:v>10558.906843175984</c:v>
                </c:pt>
                <c:pt idx="16">
                  <c:v>10279.769465794394</c:v>
                </c:pt>
                <c:pt idx="17">
                  <c:v>10107.8896146925</c:v>
                </c:pt>
                <c:pt idx="18">
                  <c:v>9841.1830409184404</c:v>
                </c:pt>
                <c:pt idx="19">
                  <c:v>9512.8193836854152</c:v>
                </c:pt>
                <c:pt idx="20">
                  <c:v>9274.3004567990229</c:v>
                </c:pt>
                <c:pt idx="21">
                  <c:v>9022.3181736176539</c:v>
                </c:pt>
                <c:pt idx="22">
                  <c:v>8860.7251658601599</c:v>
                </c:pt>
                <c:pt idx="23">
                  <c:v>8643.6101337311502</c:v>
                </c:pt>
                <c:pt idx="24">
                  <c:v>8408.5913224027154</c:v>
                </c:pt>
                <c:pt idx="25">
                  <c:v>8225.0684726615964</c:v>
                </c:pt>
                <c:pt idx="26">
                  <c:v>8017.8720464272128</c:v>
                </c:pt>
                <c:pt idx="27">
                  <c:v>7845.3762345002424</c:v>
                </c:pt>
                <c:pt idx="28">
                  <c:v>7671.4320219374913</c:v>
                </c:pt>
                <c:pt idx="29">
                  <c:v>7459.284847767256</c:v>
                </c:pt>
                <c:pt idx="30">
                  <c:v>7252.4544272405255</c:v>
                </c:pt>
                <c:pt idx="31">
                  <c:v>7080.0657389353082</c:v>
                </c:pt>
                <c:pt idx="32">
                  <c:v>6858.8681065550636</c:v>
                </c:pt>
                <c:pt idx="33">
                  <c:v>6662.9256119170141</c:v>
                </c:pt>
                <c:pt idx="34">
                  <c:v>6454.2614432818145</c:v>
                </c:pt>
                <c:pt idx="35">
                  <c:v>6257.1829919047632</c:v>
                </c:pt>
                <c:pt idx="36">
                  <c:v>6066.7871203485638</c:v>
                </c:pt>
                <c:pt idx="37">
                  <c:v>5899.3045451368025</c:v>
                </c:pt>
                <c:pt idx="38">
                  <c:v>5761.7250825888286</c:v>
                </c:pt>
                <c:pt idx="39">
                  <c:v>5590.8532350110636</c:v>
                </c:pt>
                <c:pt idx="40">
                  <c:v>5445.1100597887025</c:v>
                </c:pt>
                <c:pt idx="41">
                  <c:v>5337.3079884317631</c:v>
                </c:pt>
                <c:pt idx="42">
                  <c:v>5213.5117652159461</c:v>
                </c:pt>
                <c:pt idx="43">
                  <c:v>5135.1493480759082</c:v>
                </c:pt>
                <c:pt idx="44">
                  <c:v>4976.0551475785996</c:v>
                </c:pt>
                <c:pt idx="45">
                  <c:v>4889.2269886639551</c:v>
                </c:pt>
                <c:pt idx="46">
                  <c:v>4782.5898866935759</c:v>
                </c:pt>
                <c:pt idx="47">
                  <c:v>4693.8111851661879</c:v>
                </c:pt>
                <c:pt idx="48">
                  <c:v>4585.6163271961577</c:v>
                </c:pt>
                <c:pt idx="49">
                  <c:v>4494.4109780704594</c:v>
                </c:pt>
                <c:pt idx="50">
                  <c:v>4385.0325528628719</c:v>
                </c:pt>
                <c:pt idx="51">
                  <c:v>4275.1170217184426</c:v>
                </c:pt>
                <c:pt idx="52">
                  <c:v>4181.3652548340015</c:v>
                </c:pt>
                <c:pt idx="53">
                  <c:v>4040.0134041894516</c:v>
                </c:pt>
                <c:pt idx="54">
                  <c:v>3932.1414049127593</c:v>
                </c:pt>
                <c:pt idx="55">
                  <c:v>3819.1973997117016</c:v>
                </c:pt>
                <c:pt idx="56">
                  <c:v>3723.5776646729523</c:v>
                </c:pt>
                <c:pt idx="57">
                  <c:v>3579.0917041781008</c:v>
                </c:pt>
                <c:pt idx="58">
                  <c:v>3490.1538794375674</c:v>
                </c:pt>
                <c:pt idx="59">
                  <c:v>3380.6179676277243</c:v>
                </c:pt>
                <c:pt idx="60">
                  <c:v>3304.5480703845938</c:v>
                </c:pt>
                <c:pt idx="61">
                  <c:v>3228.2782090475266</c:v>
                </c:pt>
                <c:pt idx="62">
                  <c:v>3122.2752194047998</c:v>
                </c:pt>
                <c:pt idx="63">
                  <c:v>3047.2698631528351</c:v>
                </c:pt>
                <c:pt idx="64">
                  <c:v>2939.9762570422022</c:v>
                </c:pt>
                <c:pt idx="65">
                  <c:v>2815.1625825939477</c:v>
                </c:pt>
                <c:pt idx="66">
                  <c:v>2676.8908336403974</c:v>
                </c:pt>
                <c:pt idx="67">
                  <c:v>2563.8509379195907</c:v>
                </c:pt>
                <c:pt idx="68">
                  <c:v>2464.6580349641631</c:v>
                </c:pt>
                <c:pt idx="69">
                  <c:v>2377.8542764300287</c:v>
                </c:pt>
                <c:pt idx="70">
                  <c:v>2313.7038906747725</c:v>
                </c:pt>
                <c:pt idx="71">
                  <c:v>2245.113751537704</c:v>
                </c:pt>
                <c:pt idx="72">
                  <c:v>2170.2208006971759</c:v>
                </c:pt>
                <c:pt idx="73">
                  <c:v>2091.5746547423028</c:v>
                </c:pt>
                <c:pt idx="74">
                  <c:v>2024.8129075326176</c:v>
                </c:pt>
                <c:pt idx="75">
                  <c:v>1941.30892850548</c:v>
                </c:pt>
                <c:pt idx="76">
                  <c:v>1862.885287239955</c:v>
                </c:pt>
                <c:pt idx="77">
                  <c:v>1776.7395206741546</c:v>
                </c:pt>
                <c:pt idx="78">
                  <c:v>1718.8294578430025</c:v>
                </c:pt>
                <c:pt idx="79">
                  <c:v>1682.6909320877749</c:v>
                </c:pt>
                <c:pt idx="80">
                  <c:v>1658.1788900800859</c:v>
                </c:pt>
                <c:pt idx="81">
                  <c:v>1629.865670502475</c:v>
                </c:pt>
                <c:pt idx="82">
                  <c:v>1589.862957658142</c:v>
                </c:pt>
                <c:pt idx="83">
                  <c:v>1532.8118179775136</c:v>
                </c:pt>
                <c:pt idx="84">
                  <c:v>1488.2634183920784</c:v>
                </c:pt>
                <c:pt idx="85">
                  <c:v>1437.8295428795952</c:v>
                </c:pt>
                <c:pt idx="86">
                  <c:v>1374.3104425786394</c:v>
                </c:pt>
                <c:pt idx="87">
                  <c:v>1324.0029580615433</c:v>
                </c:pt>
                <c:pt idx="88">
                  <c:v>1292.8069971877301</c:v>
                </c:pt>
                <c:pt idx="89">
                  <c:v>1245.268807075744</c:v>
                </c:pt>
                <c:pt idx="90">
                  <c:v>1194.7367349099875</c:v>
                </c:pt>
                <c:pt idx="91">
                  <c:v>1146.9417456714118</c:v>
                </c:pt>
                <c:pt idx="92">
                  <c:v>1097.6492574704207</c:v>
                </c:pt>
                <c:pt idx="93">
                  <c:v>1047.4172058369752</c:v>
                </c:pt>
                <c:pt idx="94">
                  <c:v>991.26754118995586</c:v>
                </c:pt>
                <c:pt idx="95">
                  <c:v>958.6464641898142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5818-4B41-82D9-2A0E08065E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521856"/>
        <c:axId val="76524928"/>
      </c:scatterChart>
      <c:valAx>
        <c:axId val="76521856"/>
        <c:scaling>
          <c:orientation val="minMax"/>
          <c:max val="700"/>
          <c:min val="605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r>
                  <a:rPr lang="en-US"/>
                  <a:t>wavelength (nm)</a:t>
                </a:r>
              </a:p>
            </c:rich>
          </c:tx>
          <c:layout>
            <c:manualLayout>
              <c:xMode val="edge"/>
              <c:yMode val="edge"/>
              <c:x val="0.46192946693845999"/>
              <c:y val="0.9352540038239339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nl-NL"/>
          </a:p>
        </c:txPr>
        <c:crossAx val="76524928"/>
        <c:crosses val="autoZero"/>
        <c:crossBetween val="midCat"/>
        <c:majorUnit val="20"/>
        <c:minorUnit val="1"/>
      </c:valAx>
      <c:valAx>
        <c:axId val="76524928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r>
                  <a:rPr lang="en-US"/>
                  <a:t>photon count (1/s)</a:t>
                </a:r>
              </a:p>
            </c:rich>
          </c:tx>
          <c:layout>
            <c:manualLayout>
              <c:xMode val="edge"/>
              <c:yMode val="edge"/>
              <c:x val="1.8612521150592198E-2"/>
              <c:y val="0.3453245204662729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nl-NL"/>
          </a:p>
        </c:txPr>
        <c:crossAx val="7652185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0592269874895102"/>
          <c:y val="6.2350280627454201E-2"/>
          <c:w val="0.45516127742915402"/>
          <c:h val="0.26618757838037899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1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nl-N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1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nl-NL"/>
    </a:p>
  </c:txPr>
  <c:printSettings>
    <c:headerFooter/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4763580017024901"/>
          <c:y val="5.0847359676370697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1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nl-NL"/>
        </a:p>
      </c:txPr>
    </c:title>
    <c:autoTitleDeleted val="0"/>
    <c:plotArea>
      <c:layout>
        <c:manualLayout>
          <c:layoutTarget val="inner"/>
          <c:xMode val="edge"/>
          <c:yMode val="edge"/>
          <c:x val="0.155405629717731"/>
          <c:y val="0.34745906489615702"/>
          <c:w val="0.81756874764545195"/>
          <c:h val="0.40678134426867202"/>
        </c:manualLayout>
      </c:layout>
      <c:scatterChart>
        <c:scatterStyle val="lineMarker"/>
        <c:varyColors val="0"/>
        <c:ser>
          <c:idx val="2"/>
          <c:order val="0"/>
          <c:tx>
            <c:strRef>
              <c:f>'Exc 590'!$G$2:$G$3</c:f>
              <c:strCache>
                <c:ptCount val="2"/>
                <c:pt idx="0">
                  <c:v>unmix</c:v>
                </c:pt>
                <c:pt idx="1">
                  <c:v>diff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plus"/>
            <c:size val="2"/>
            <c:spPr>
              <a:noFill/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'Exc 590'!$B$5:$B$100</c:f>
              <c:numCache>
                <c:formatCode>0</c:formatCode>
                <c:ptCount val="96"/>
                <c:pt idx="0">
                  <c:v>605</c:v>
                </c:pt>
                <c:pt idx="1">
                  <c:v>606</c:v>
                </c:pt>
                <c:pt idx="2">
                  <c:v>607</c:v>
                </c:pt>
                <c:pt idx="3">
                  <c:v>608</c:v>
                </c:pt>
                <c:pt idx="4">
                  <c:v>609</c:v>
                </c:pt>
                <c:pt idx="5">
                  <c:v>610</c:v>
                </c:pt>
                <c:pt idx="6">
                  <c:v>611</c:v>
                </c:pt>
                <c:pt idx="7">
                  <c:v>612</c:v>
                </c:pt>
                <c:pt idx="8">
                  <c:v>613</c:v>
                </c:pt>
                <c:pt idx="9">
                  <c:v>614</c:v>
                </c:pt>
                <c:pt idx="10">
                  <c:v>615</c:v>
                </c:pt>
                <c:pt idx="11">
                  <c:v>616</c:v>
                </c:pt>
                <c:pt idx="12">
                  <c:v>617</c:v>
                </c:pt>
                <c:pt idx="13">
                  <c:v>618</c:v>
                </c:pt>
                <c:pt idx="14">
                  <c:v>619</c:v>
                </c:pt>
                <c:pt idx="15">
                  <c:v>620</c:v>
                </c:pt>
                <c:pt idx="16">
                  <c:v>621</c:v>
                </c:pt>
                <c:pt idx="17">
                  <c:v>622</c:v>
                </c:pt>
                <c:pt idx="18">
                  <c:v>623</c:v>
                </c:pt>
                <c:pt idx="19">
                  <c:v>624</c:v>
                </c:pt>
                <c:pt idx="20">
                  <c:v>625</c:v>
                </c:pt>
                <c:pt idx="21">
                  <c:v>626</c:v>
                </c:pt>
                <c:pt idx="22">
                  <c:v>627</c:v>
                </c:pt>
                <c:pt idx="23">
                  <c:v>628</c:v>
                </c:pt>
                <c:pt idx="24">
                  <c:v>629</c:v>
                </c:pt>
                <c:pt idx="25">
                  <c:v>630</c:v>
                </c:pt>
                <c:pt idx="26">
                  <c:v>631</c:v>
                </c:pt>
                <c:pt idx="27">
                  <c:v>632</c:v>
                </c:pt>
                <c:pt idx="28">
                  <c:v>633</c:v>
                </c:pt>
                <c:pt idx="29">
                  <c:v>634</c:v>
                </c:pt>
                <c:pt idx="30">
                  <c:v>635</c:v>
                </c:pt>
                <c:pt idx="31">
                  <c:v>636</c:v>
                </c:pt>
                <c:pt idx="32">
                  <c:v>637</c:v>
                </c:pt>
                <c:pt idx="33">
                  <c:v>638</c:v>
                </c:pt>
                <c:pt idx="34">
                  <c:v>639</c:v>
                </c:pt>
                <c:pt idx="35">
                  <c:v>640</c:v>
                </c:pt>
                <c:pt idx="36">
                  <c:v>641</c:v>
                </c:pt>
                <c:pt idx="37">
                  <c:v>642</c:v>
                </c:pt>
                <c:pt idx="38">
                  <c:v>643</c:v>
                </c:pt>
                <c:pt idx="39">
                  <c:v>644</c:v>
                </c:pt>
                <c:pt idx="40">
                  <c:v>645</c:v>
                </c:pt>
                <c:pt idx="41">
                  <c:v>646</c:v>
                </c:pt>
                <c:pt idx="42">
                  <c:v>647</c:v>
                </c:pt>
                <c:pt idx="43">
                  <c:v>648</c:v>
                </c:pt>
                <c:pt idx="44">
                  <c:v>649</c:v>
                </c:pt>
                <c:pt idx="45">
                  <c:v>650</c:v>
                </c:pt>
                <c:pt idx="46">
                  <c:v>651</c:v>
                </c:pt>
                <c:pt idx="47">
                  <c:v>652</c:v>
                </c:pt>
                <c:pt idx="48">
                  <c:v>653</c:v>
                </c:pt>
                <c:pt idx="49">
                  <c:v>654</c:v>
                </c:pt>
                <c:pt idx="50">
                  <c:v>655</c:v>
                </c:pt>
                <c:pt idx="51">
                  <c:v>656</c:v>
                </c:pt>
                <c:pt idx="52">
                  <c:v>657</c:v>
                </c:pt>
                <c:pt idx="53">
                  <c:v>658</c:v>
                </c:pt>
                <c:pt idx="54">
                  <c:v>659</c:v>
                </c:pt>
                <c:pt idx="55">
                  <c:v>660</c:v>
                </c:pt>
                <c:pt idx="56">
                  <c:v>661</c:v>
                </c:pt>
                <c:pt idx="57">
                  <c:v>662</c:v>
                </c:pt>
                <c:pt idx="58">
                  <c:v>663</c:v>
                </c:pt>
                <c:pt idx="59">
                  <c:v>664</c:v>
                </c:pt>
                <c:pt idx="60">
                  <c:v>665</c:v>
                </c:pt>
                <c:pt idx="61">
                  <c:v>666</c:v>
                </c:pt>
                <c:pt idx="62">
                  <c:v>667</c:v>
                </c:pt>
                <c:pt idx="63">
                  <c:v>668</c:v>
                </c:pt>
                <c:pt idx="64">
                  <c:v>669</c:v>
                </c:pt>
                <c:pt idx="65">
                  <c:v>670</c:v>
                </c:pt>
                <c:pt idx="66">
                  <c:v>671</c:v>
                </c:pt>
                <c:pt idx="67">
                  <c:v>672</c:v>
                </c:pt>
                <c:pt idx="68">
                  <c:v>673</c:v>
                </c:pt>
                <c:pt idx="69">
                  <c:v>674</c:v>
                </c:pt>
                <c:pt idx="70">
                  <c:v>675</c:v>
                </c:pt>
                <c:pt idx="71">
                  <c:v>676</c:v>
                </c:pt>
                <c:pt idx="72">
                  <c:v>677</c:v>
                </c:pt>
                <c:pt idx="73">
                  <c:v>678</c:v>
                </c:pt>
                <c:pt idx="74">
                  <c:v>679</c:v>
                </c:pt>
                <c:pt idx="75">
                  <c:v>680</c:v>
                </c:pt>
                <c:pt idx="76">
                  <c:v>681</c:v>
                </c:pt>
                <c:pt idx="77">
                  <c:v>682</c:v>
                </c:pt>
                <c:pt idx="78">
                  <c:v>683</c:v>
                </c:pt>
                <c:pt idx="79">
                  <c:v>684</c:v>
                </c:pt>
                <c:pt idx="80">
                  <c:v>685</c:v>
                </c:pt>
                <c:pt idx="81">
                  <c:v>686</c:v>
                </c:pt>
                <c:pt idx="82">
                  <c:v>687</c:v>
                </c:pt>
                <c:pt idx="83">
                  <c:v>688</c:v>
                </c:pt>
                <c:pt idx="84">
                  <c:v>689</c:v>
                </c:pt>
                <c:pt idx="85">
                  <c:v>690</c:v>
                </c:pt>
                <c:pt idx="86">
                  <c:v>691</c:v>
                </c:pt>
                <c:pt idx="87">
                  <c:v>692</c:v>
                </c:pt>
                <c:pt idx="88">
                  <c:v>693</c:v>
                </c:pt>
                <c:pt idx="89">
                  <c:v>694</c:v>
                </c:pt>
                <c:pt idx="90">
                  <c:v>695</c:v>
                </c:pt>
                <c:pt idx="91">
                  <c:v>696</c:v>
                </c:pt>
                <c:pt idx="92">
                  <c:v>697</c:v>
                </c:pt>
                <c:pt idx="93">
                  <c:v>698</c:v>
                </c:pt>
                <c:pt idx="94">
                  <c:v>699</c:v>
                </c:pt>
                <c:pt idx="95">
                  <c:v>700</c:v>
                </c:pt>
              </c:numCache>
            </c:numRef>
          </c:xVal>
          <c:yVal>
            <c:numRef>
              <c:f>'Exc 590'!$G$5:$G$100</c:f>
              <c:numCache>
                <c:formatCode>0</c:formatCode>
                <c:ptCount val="96"/>
                <c:pt idx="0">
                  <c:v>45.714845945816705</c:v>
                </c:pt>
                <c:pt idx="1">
                  <c:v>-147.83302249724875</c:v>
                </c:pt>
                <c:pt idx="2">
                  <c:v>-56.849756012952639</c:v>
                </c:pt>
                <c:pt idx="3">
                  <c:v>60.154522097172958</c:v>
                </c:pt>
                <c:pt idx="4">
                  <c:v>-59.425019538615743</c:v>
                </c:pt>
                <c:pt idx="5">
                  <c:v>58.895537811145914</c:v>
                </c:pt>
                <c:pt idx="6">
                  <c:v>-43.597440360077599</c:v>
                </c:pt>
                <c:pt idx="7">
                  <c:v>-60.928272636727343</c:v>
                </c:pt>
                <c:pt idx="8">
                  <c:v>-57.570144525028809</c:v>
                </c:pt>
                <c:pt idx="9">
                  <c:v>42.801261275300931</c:v>
                </c:pt>
                <c:pt idx="10">
                  <c:v>110.936656668051</c:v>
                </c:pt>
                <c:pt idx="11">
                  <c:v>-32.072353168972768</c:v>
                </c:pt>
                <c:pt idx="12">
                  <c:v>-25.387472049289499</c:v>
                </c:pt>
                <c:pt idx="13">
                  <c:v>163.29040101453938</c:v>
                </c:pt>
                <c:pt idx="14">
                  <c:v>-2.0381918929433596</c:v>
                </c:pt>
                <c:pt idx="15">
                  <c:v>104.02283452737174</c:v>
                </c:pt>
                <c:pt idx="16">
                  <c:v>19.566823253579059</c:v>
                </c:pt>
                <c:pt idx="17">
                  <c:v>-123.20997354087922</c:v>
                </c:pt>
                <c:pt idx="18">
                  <c:v>-32.234160062327646</c:v>
                </c:pt>
                <c:pt idx="19">
                  <c:v>7.6651084415643709</c:v>
                </c:pt>
                <c:pt idx="20">
                  <c:v>16.096254731870431</c:v>
                </c:pt>
                <c:pt idx="21">
                  <c:v>-77.45367114828332</c:v>
                </c:pt>
                <c:pt idx="22">
                  <c:v>-61.118233548546414</c:v>
                </c:pt>
                <c:pt idx="23">
                  <c:v>-116.59049184484866</c:v>
                </c:pt>
                <c:pt idx="24">
                  <c:v>46.512871022245236</c:v>
                </c:pt>
                <c:pt idx="25">
                  <c:v>-57.021838235370524</c:v>
                </c:pt>
                <c:pt idx="26">
                  <c:v>-25.825437448651428</c:v>
                </c:pt>
                <c:pt idx="27">
                  <c:v>-51.090048113544981</c:v>
                </c:pt>
                <c:pt idx="28">
                  <c:v>94.576835022271553</c:v>
                </c:pt>
                <c:pt idx="29">
                  <c:v>-11.896278323492879</c:v>
                </c:pt>
                <c:pt idx="30">
                  <c:v>24.435938198656004</c:v>
                </c:pt>
                <c:pt idx="31">
                  <c:v>23.732778034820512</c:v>
                </c:pt>
                <c:pt idx="32">
                  <c:v>64.019121981684293</c:v>
                </c:pt>
                <c:pt idx="33">
                  <c:v>67.370316265652036</c:v>
                </c:pt>
                <c:pt idx="34">
                  <c:v>50.381803985394072</c:v>
                </c:pt>
                <c:pt idx="35">
                  <c:v>-54.388314814113983</c:v>
                </c:pt>
                <c:pt idx="36">
                  <c:v>-47.674941495696658</c:v>
                </c:pt>
                <c:pt idx="37">
                  <c:v>65.315267342582047</c:v>
                </c:pt>
                <c:pt idx="38">
                  <c:v>32.186611699776222</c:v>
                </c:pt>
                <c:pt idx="39">
                  <c:v>115.19208545217407</c:v>
                </c:pt>
                <c:pt idx="40">
                  <c:v>66.719342836146097</c:v>
                </c:pt>
                <c:pt idx="41">
                  <c:v>-1.3733693942585887</c:v>
                </c:pt>
                <c:pt idx="42">
                  <c:v>55.04738560100941</c:v>
                </c:pt>
                <c:pt idx="43">
                  <c:v>-13.632917910712422</c:v>
                </c:pt>
                <c:pt idx="44">
                  <c:v>-44.493523971524155</c:v>
                </c:pt>
                <c:pt idx="45">
                  <c:v>37.129485183796533</c:v>
                </c:pt>
                <c:pt idx="46">
                  <c:v>16.979730397802996</c:v>
                </c:pt>
                <c:pt idx="47">
                  <c:v>43.828246035945995</c:v>
                </c:pt>
                <c:pt idx="48">
                  <c:v>0.59460214300543157</c:v>
                </c:pt>
                <c:pt idx="49">
                  <c:v>-45.457456814209763</c:v>
                </c:pt>
                <c:pt idx="50">
                  <c:v>-55.959903789328564</c:v>
                </c:pt>
                <c:pt idx="51">
                  <c:v>-7.9592189393233639</c:v>
                </c:pt>
                <c:pt idx="52">
                  <c:v>-39.412713810352216</c:v>
                </c:pt>
                <c:pt idx="53">
                  <c:v>-67.088932094516167</c:v>
                </c:pt>
                <c:pt idx="54">
                  <c:v>43.886025271242033</c:v>
                </c:pt>
                <c:pt idx="55">
                  <c:v>21.300482458079387</c:v>
                </c:pt>
                <c:pt idx="56">
                  <c:v>2.6427617851068135</c:v>
                </c:pt>
                <c:pt idx="57">
                  <c:v>-36.633074559089891</c:v>
                </c:pt>
                <c:pt idx="58">
                  <c:v>18.646674021156741</c:v>
                </c:pt>
                <c:pt idx="59">
                  <c:v>33.912440219432483</c:v>
                </c:pt>
                <c:pt idx="60">
                  <c:v>50.994638110707456</c:v>
                </c:pt>
                <c:pt idx="61">
                  <c:v>-57.425522687565262</c:v>
                </c:pt>
                <c:pt idx="62">
                  <c:v>44.241588450068321</c:v>
                </c:pt>
                <c:pt idx="63">
                  <c:v>-14.393352119417159</c:v>
                </c:pt>
                <c:pt idx="64">
                  <c:v>-4.4035195478008973</c:v>
                </c:pt>
                <c:pt idx="65">
                  <c:v>-6.1362684072896627</c:v>
                </c:pt>
                <c:pt idx="66">
                  <c:v>-38.236782861272332</c:v>
                </c:pt>
                <c:pt idx="67">
                  <c:v>27.742558329618078</c:v>
                </c:pt>
                <c:pt idx="68">
                  <c:v>59.683273027861105</c:v>
                </c:pt>
                <c:pt idx="69">
                  <c:v>-10.671845062528973</c:v>
                </c:pt>
                <c:pt idx="70">
                  <c:v>5.1023643292442102</c:v>
                </c:pt>
                <c:pt idx="71">
                  <c:v>1.7992940837261813</c:v>
                </c:pt>
                <c:pt idx="72">
                  <c:v>51.078873888642192</c:v>
                </c:pt>
                <c:pt idx="73">
                  <c:v>-6.0681349997516918</c:v>
                </c:pt>
                <c:pt idx="74">
                  <c:v>-9.4913286811765829</c:v>
                </c:pt>
                <c:pt idx="75">
                  <c:v>-26.534524558768226</c:v>
                </c:pt>
                <c:pt idx="76">
                  <c:v>48.783145063731354</c:v>
                </c:pt>
                <c:pt idx="77">
                  <c:v>-24.341514367213676</c:v>
                </c:pt>
                <c:pt idx="78">
                  <c:v>-6.0513958590513539</c:v>
                </c:pt>
                <c:pt idx="79">
                  <c:v>29.332709277435697</c:v>
                </c:pt>
                <c:pt idx="80">
                  <c:v>-31.265999274922478</c:v>
                </c:pt>
                <c:pt idx="81">
                  <c:v>-8.3111097371556752E-2</c:v>
                </c:pt>
                <c:pt idx="82">
                  <c:v>33.347187964980094</c:v>
                </c:pt>
                <c:pt idx="83">
                  <c:v>14.430834987336766</c:v>
                </c:pt>
                <c:pt idx="84">
                  <c:v>20.029127981632428</c:v>
                </c:pt>
                <c:pt idx="85">
                  <c:v>21.939612691103321</c:v>
                </c:pt>
                <c:pt idx="86">
                  <c:v>-4.3254001417776635</c:v>
                </c:pt>
                <c:pt idx="87">
                  <c:v>-32.035627586115424</c:v>
                </c:pt>
                <c:pt idx="88">
                  <c:v>-84.723036416913374</c:v>
                </c:pt>
                <c:pt idx="89">
                  <c:v>53.223348816017278</c:v>
                </c:pt>
                <c:pt idx="90">
                  <c:v>-9.2324984161211887</c:v>
                </c:pt>
                <c:pt idx="91">
                  <c:v>30.478908357378714</c:v>
                </c:pt>
                <c:pt idx="92">
                  <c:v>-11.882278878329316</c:v>
                </c:pt>
                <c:pt idx="93">
                  <c:v>-40.259552845123835</c:v>
                </c:pt>
                <c:pt idx="94">
                  <c:v>18.461733635462451</c:v>
                </c:pt>
                <c:pt idx="95">
                  <c:v>-8.6180356858205869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8A3-4F94-A9F3-22CB707EF4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3828096"/>
        <c:axId val="83843712"/>
      </c:scatterChart>
      <c:valAx>
        <c:axId val="83828096"/>
        <c:scaling>
          <c:orientation val="minMax"/>
          <c:max val="700"/>
          <c:min val="605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r>
                  <a:rPr lang="en-US"/>
                  <a:t>wavelength (nm)</a:t>
                </a:r>
              </a:p>
            </c:rich>
          </c:tx>
          <c:layout>
            <c:manualLayout>
              <c:xMode val="edge"/>
              <c:yMode val="edge"/>
              <c:x val="0.47804120557565399"/>
              <c:y val="0.82203713067976603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nl-NL"/>
          </a:p>
        </c:txPr>
        <c:crossAx val="83843712"/>
        <c:crosses val="autoZero"/>
        <c:crossBetween val="midCat"/>
        <c:majorUnit val="20"/>
        <c:minorUnit val="1"/>
      </c:valAx>
      <c:valAx>
        <c:axId val="83843712"/>
        <c:scaling>
          <c:orientation val="minMax"/>
          <c:max val="500"/>
          <c:min val="-50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r>
                  <a:rPr lang="en-US"/>
                  <a:t>photon count (1/s)</a:t>
                </a:r>
              </a:p>
            </c:rich>
          </c:tx>
          <c:layout>
            <c:manualLayout>
              <c:xMode val="edge"/>
              <c:yMode val="edge"/>
              <c:x val="8.4459459459459395E-3"/>
              <c:y val="0.2532247345228639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nl-NL"/>
          </a:p>
        </c:txPr>
        <c:crossAx val="83828096"/>
        <c:crosses val="autoZero"/>
        <c:crossBetween val="midCat"/>
        <c:majorUnit val="250"/>
        <c:minorUnit val="250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1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nl-NL"/>
    </a:p>
  </c:txPr>
  <c:printSettings>
    <c:headerFooter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603250</xdr:colOff>
      <xdr:row>160</xdr:row>
      <xdr:rowOff>12700</xdr:rowOff>
    </xdr:from>
    <xdr:to>
      <xdr:col>17</xdr:col>
      <xdr:colOff>22225</xdr:colOff>
      <xdr:row>173</xdr:row>
      <xdr:rowOff>54327</xdr:rowOff>
    </xdr:to>
    <xdr:graphicFrame macro="">
      <xdr:nvGraphicFramePr>
        <xdr:cNvPr id="3230" name="Chart 1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142874</xdr:colOff>
      <xdr:row>160</xdr:row>
      <xdr:rowOff>0</xdr:rowOff>
    </xdr:from>
    <xdr:to>
      <xdr:col>12</xdr:col>
      <xdr:colOff>50799</xdr:colOff>
      <xdr:row>173</xdr:row>
      <xdr:rowOff>52564</xdr:rowOff>
    </xdr:to>
    <xdr:graphicFrame macro="">
      <xdr:nvGraphicFramePr>
        <xdr:cNvPr id="3231" name="Chart 1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123824</xdr:colOff>
      <xdr:row>160</xdr:row>
      <xdr:rowOff>0</xdr:rowOff>
    </xdr:from>
    <xdr:to>
      <xdr:col>8</xdr:col>
      <xdr:colOff>63499</xdr:colOff>
      <xdr:row>173</xdr:row>
      <xdr:rowOff>63500</xdr:rowOff>
    </xdr:to>
    <xdr:graphicFrame macro="">
      <xdr:nvGraphicFramePr>
        <xdr:cNvPr id="3232" name="Chart 2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160</xdr:row>
      <xdr:rowOff>1</xdr:rowOff>
    </xdr:from>
    <xdr:to>
      <xdr:col>4</xdr:col>
      <xdr:colOff>76200</xdr:colOff>
      <xdr:row>173</xdr:row>
      <xdr:rowOff>74439</xdr:rowOff>
    </xdr:to>
    <xdr:graphicFrame macro="">
      <xdr:nvGraphicFramePr>
        <xdr:cNvPr id="24" name="Chart 2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114300</xdr:colOff>
      <xdr:row>0</xdr:row>
      <xdr:rowOff>76200</xdr:rowOff>
    </xdr:from>
    <xdr:to>
      <xdr:col>16</xdr:col>
      <xdr:colOff>939800</xdr:colOff>
      <xdr:row>32</xdr:row>
      <xdr:rowOff>76200</xdr:rowOff>
    </xdr:to>
    <xdr:graphicFrame macro="">
      <xdr:nvGraphicFramePr>
        <xdr:cNvPr id="2191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114300</xdr:colOff>
      <xdr:row>32</xdr:row>
      <xdr:rowOff>101600</xdr:rowOff>
    </xdr:from>
    <xdr:to>
      <xdr:col>17</xdr:col>
      <xdr:colOff>0</xdr:colOff>
      <xdr:row>40</xdr:row>
      <xdr:rowOff>114300</xdr:rowOff>
    </xdr:to>
    <xdr:graphicFrame macro="">
      <xdr:nvGraphicFramePr>
        <xdr:cNvPr id="2192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114300</xdr:colOff>
      <xdr:row>40</xdr:row>
      <xdr:rowOff>165100</xdr:rowOff>
    </xdr:from>
    <xdr:to>
      <xdr:col>17</xdr:col>
      <xdr:colOff>0</xdr:colOff>
      <xdr:row>71</xdr:row>
      <xdr:rowOff>76200</xdr:rowOff>
    </xdr:to>
    <xdr:graphicFrame macro="">
      <xdr:nvGraphicFramePr>
        <xdr:cNvPr id="2193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114300</xdr:colOff>
      <xdr:row>71</xdr:row>
      <xdr:rowOff>101600</xdr:rowOff>
    </xdr:from>
    <xdr:to>
      <xdr:col>17</xdr:col>
      <xdr:colOff>12700</xdr:colOff>
      <xdr:row>80</xdr:row>
      <xdr:rowOff>114300</xdr:rowOff>
    </xdr:to>
    <xdr:graphicFrame macro="">
      <xdr:nvGraphicFramePr>
        <xdr:cNvPr id="2194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45"/>
  <sheetViews>
    <sheetView tabSelected="1" workbookViewId="0">
      <selection activeCell="A2" sqref="A2"/>
    </sheetView>
  </sheetViews>
  <sheetFormatPr defaultRowHeight="12.75" x14ac:dyDescent="0.2"/>
  <cols>
    <col min="2" max="3" width="10" customWidth="1"/>
    <col min="4" max="4" width="17.75" customWidth="1"/>
    <col min="5" max="12" width="10" customWidth="1"/>
  </cols>
  <sheetData>
    <row r="1" spans="2:12" ht="13.5" thickBot="1" x14ac:dyDescent="0.25"/>
    <row r="2" spans="2:12" ht="18" x14ac:dyDescent="0.25">
      <c r="B2" s="60" t="s">
        <v>133</v>
      </c>
      <c r="C2" s="61"/>
      <c r="D2" s="61"/>
      <c r="E2" s="61"/>
      <c r="F2" s="61"/>
      <c r="G2" s="61"/>
      <c r="H2" s="62"/>
      <c r="I2" s="62"/>
      <c r="J2" s="62"/>
      <c r="K2" s="62"/>
      <c r="L2" s="63"/>
    </row>
    <row r="3" spans="2:12" x14ac:dyDescent="0.2">
      <c r="B3" s="64"/>
      <c r="C3" s="65"/>
      <c r="D3" s="65"/>
      <c r="E3" s="65"/>
      <c r="F3" s="65"/>
      <c r="G3" s="65"/>
      <c r="H3" s="65"/>
      <c r="I3" s="65"/>
      <c r="J3" s="65"/>
      <c r="K3" s="65"/>
      <c r="L3" s="66"/>
    </row>
    <row r="4" spans="2:12" x14ac:dyDescent="0.2">
      <c r="B4" s="67" t="s">
        <v>101</v>
      </c>
      <c r="C4" s="65"/>
      <c r="D4" s="68" t="s">
        <v>102</v>
      </c>
      <c r="E4" s="65"/>
      <c r="F4" s="65"/>
      <c r="G4" s="65"/>
      <c r="H4" s="65"/>
      <c r="I4" s="65"/>
      <c r="J4" s="65"/>
      <c r="K4" s="65"/>
      <c r="L4" s="66"/>
    </row>
    <row r="5" spans="2:12" x14ac:dyDescent="0.2">
      <c r="B5" s="64"/>
      <c r="C5" s="65"/>
      <c r="D5" s="65"/>
      <c r="E5" s="65"/>
      <c r="F5" s="65"/>
      <c r="G5" s="65"/>
      <c r="H5" s="65"/>
      <c r="I5" s="65"/>
      <c r="J5" s="65"/>
      <c r="K5" s="65"/>
      <c r="L5" s="66"/>
    </row>
    <row r="6" spans="2:12" x14ac:dyDescent="0.2">
      <c r="B6" s="67" t="s">
        <v>103</v>
      </c>
      <c r="C6" s="65"/>
      <c r="D6" s="68" t="s">
        <v>104</v>
      </c>
      <c r="E6" s="65"/>
      <c r="F6" s="65"/>
      <c r="G6" s="65"/>
      <c r="H6" s="65"/>
      <c r="I6" s="65"/>
      <c r="J6" s="65"/>
      <c r="K6" s="65"/>
      <c r="L6" s="66"/>
    </row>
    <row r="7" spans="2:12" x14ac:dyDescent="0.2">
      <c r="B7" s="64"/>
      <c r="C7" s="65"/>
      <c r="D7" s="68" t="s">
        <v>105</v>
      </c>
      <c r="E7" s="65"/>
      <c r="F7" s="65"/>
      <c r="G7" s="65"/>
      <c r="H7" s="65"/>
      <c r="I7" s="65"/>
      <c r="J7" s="65"/>
      <c r="K7" s="65"/>
      <c r="L7" s="66"/>
    </row>
    <row r="8" spans="2:12" x14ac:dyDescent="0.2">
      <c r="B8" s="64"/>
      <c r="C8" s="65"/>
      <c r="D8" s="65"/>
      <c r="E8" s="65"/>
      <c r="F8" s="65"/>
      <c r="G8" s="65"/>
      <c r="H8" s="65"/>
      <c r="I8" s="65"/>
      <c r="J8" s="65"/>
      <c r="K8" s="65"/>
      <c r="L8" s="66"/>
    </row>
    <row r="9" spans="2:12" x14ac:dyDescent="0.2">
      <c r="B9" s="67" t="s">
        <v>106</v>
      </c>
      <c r="C9" s="65"/>
      <c r="D9" s="68" t="s">
        <v>107</v>
      </c>
      <c r="E9" s="65"/>
      <c r="F9" s="65"/>
      <c r="G9" s="65"/>
      <c r="H9" s="65"/>
      <c r="I9" s="65"/>
      <c r="J9" s="65"/>
      <c r="K9" s="65"/>
      <c r="L9" s="66"/>
    </row>
    <row r="10" spans="2:12" x14ac:dyDescent="0.2">
      <c r="B10" s="64"/>
      <c r="C10" s="65"/>
      <c r="D10" s="68" t="s">
        <v>108</v>
      </c>
      <c r="E10" s="65"/>
      <c r="F10" s="65"/>
      <c r="G10" s="65"/>
      <c r="H10" s="65"/>
      <c r="I10" s="65"/>
      <c r="J10" s="65"/>
      <c r="K10" s="65"/>
      <c r="L10" s="66"/>
    </row>
    <row r="11" spans="2:12" x14ac:dyDescent="0.2">
      <c r="B11" s="64"/>
      <c r="C11" s="65"/>
      <c r="D11" s="65"/>
      <c r="E11" s="65"/>
      <c r="F11" s="65"/>
      <c r="G11" s="65"/>
      <c r="H11" s="65"/>
      <c r="I11" s="65"/>
      <c r="J11" s="65"/>
      <c r="K11" s="65"/>
      <c r="L11" s="66"/>
    </row>
    <row r="12" spans="2:12" x14ac:dyDescent="0.2">
      <c r="B12" s="64"/>
      <c r="C12" s="65"/>
      <c r="D12" s="69" t="s">
        <v>109</v>
      </c>
      <c r="E12" s="65"/>
      <c r="F12" s="65"/>
      <c r="G12" s="65"/>
      <c r="H12" s="65"/>
      <c r="I12" s="65"/>
      <c r="J12" s="65"/>
      <c r="K12" s="65"/>
      <c r="L12" s="66"/>
    </row>
    <row r="13" spans="2:12" x14ac:dyDescent="0.2">
      <c r="B13" s="64"/>
      <c r="C13" s="65"/>
      <c r="D13" s="70" t="s">
        <v>163</v>
      </c>
      <c r="E13" s="65"/>
      <c r="F13" s="65"/>
      <c r="G13" s="65"/>
      <c r="H13" s="65"/>
      <c r="I13" s="65"/>
      <c r="J13" s="65"/>
      <c r="K13" s="65"/>
      <c r="L13" s="66"/>
    </row>
    <row r="14" spans="2:12" x14ac:dyDescent="0.2">
      <c r="B14" s="64"/>
      <c r="C14" s="65"/>
      <c r="D14" s="120" t="s">
        <v>110</v>
      </c>
      <c r="E14" s="65"/>
      <c r="F14" s="65"/>
      <c r="G14" s="65"/>
      <c r="H14" s="65"/>
      <c r="I14" s="65"/>
      <c r="J14" s="65"/>
      <c r="K14" s="65"/>
      <c r="L14" s="66"/>
    </row>
    <row r="15" spans="2:12" x14ac:dyDescent="0.2">
      <c r="B15" s="64"/>
      <c r="C15" s="65"/>
      <c r="D15" s="65"/>
      <c r="E15" s="65"/>
      <c r="F15" s="65"/>
      <c r="G15" s="65"/>
      <c r="H15" s="65"/>
      <c r="I15" s="65"/>
      <c r="J15" s="65"/>
      <c r="K15" s="65"/>
      <c r="L15" s="66"/>
    </row>
    <row r="16" spans="2:12" x14ac:dyDescent="0.2">
      <c r="B16" s="64"/>
      <c r="C16" s="65"/>
      <c r="D16" s="68" t="s">
        <v>111</v>
      </c>
      <c r="E16" s="65"/>
      <c r="F16" s="65"/>
      <c r="G16" s="65"/>
      <c r="H16" s="65"/>
      <c r="I16" s="65"/>
      <c r="J16" s="65"/>
      <c r="K16" s="65"/>
      <c r="L16" s="66"/>
    </row>
    <row r="17" spans="2:12" x14ac:dyDescent="0.2">
      <c r="B17" s="64"/>
      <c r="C17" s="65"/>
      <c r="D17" s="65"/>
      <c r="E17" s="65"/>
      <c r="F17" s="65"/>
      <c r="G17" s="65"/>
      <c r="H17" s="65"/>
      <c r="I17" s="65"/>
      <c r="J17" s="65"/>
      <c r="K17" s="65"/>
      <c r="L17" s="66"/>
    </row>
    <row r="18" spans="2:12" x14ac:dyDescent="0.2">
      <c r="B18" s="67" t="s">
        <v>112</v>
      </c>
      <c r="C18" s="65"/>
      <c r="D18" s="68" t="s">
        <v>113</v>
      </c>
      <c r="E18" s="65"/>
      <c r="F18" s="65"/>
      <c r="G18" s="65"/>
      <c r="H18" s="65"/>
      <c r="I18" s="65"/>
      <c r="J18" s="65"/>
      <c r="K18" s="65"/>
      <c r="L18" s="66"/>
    </row>
    <row r="19" spans="2:12" x14ac:dyDescent="0.2">
      <c r="B19" s="64"/>
      <c r="C19" s="65"/>
      <c r="D19" s="65"/>
      <c r="E19" s="65"/>
      <c r="F19" s="65"/>
      <c r="G19" s="65"/>
      <c r="H19" s="65"/>
      <c r="I19" s="65"/>
      <c r="J19" s="65"/>
      <c r="K19" s="65"/>
      <c r="L19" s="66"/>
    </row>
    <row r="20" spans="2:12" x14ac:dyDescent="0.2">
      <c r="B20" s="64"/>
      <c r="C20" s="65"/>
      <c r="D20" s="71" t="s">
        <v>114</v>
      </c>
      <c r="E20" s="65"/>
      <c r="F20" s="65"/>
      <c r="G20" s="65"/>
      <c r="H20" s="65"/>
      <c r="I20" s="65"/>
      <c r="J20" s="65"/>
      <c r="K20" s="65"/>
      <c r="L20" s="66"/>
    </row>
    <row r="21" spans="2:12" x14ac:dyDescent="0.2">
      <c r="B21" s="64"/>
      <c r="C21" s="65"/>
      <c r="D21" s="65"/>
      <c r="E21" s="65"/>
      <c r="F21" s="65"/>
      <c r="G21" s="65"/>
      <c r="H21" s="65"/>
      <c r="I21" s="65"/>
      <c r="J21" s="65"/>
      <c r="K21" s="65"/>
      <c r="L21" s="66"/>
    </row>
    <row r="22" spans="2:12" x14ac:dyDescent="0.2">
      <c r="B22" s="67" t="s">
        <v>115</v>
      </c>
      <c r="C22" s="65"/>
      <c r="D22" s="68" t="s">
        <v>116</v>
      </c>
      <c r="E22" s="65"/>
      <c r="F22" s="65"/>
      <c r="G22" s="65"/>
      <c r="H22" s="65"/>
      <c r="I22" s="65"/>
      <c r="J22" s="65"/>
      <c r="K22" s="65"/>
      <c r="L22" s="66"/>
    </row>
    <row r="23" spans="2:12" x14ac:dyDescent="0.2">
      <c r="B23" s="64"/>
      <c r="C23" s="65"/>
      <c r="D23" s="68" t="s">
        <v>134</v>
      </c>
      <c r="E23" s="65"/>
      <c r="F23" s="65"/>
      <c r="G23" s="65"/>
      <c r="H23" s="65"/>
      <c r="I23" s="65"/>
      <c r="J23" s="65"/>
      <c r="K23" s="65"/>
      <c r="L23" s="66"/>
    </row>
    <row r="24" spans="2:12" x14ac:dyDescent="0.2">
      <c r="B24" s="64"/>
      <c r="C24" s="65"/>
      <c r="D24" s="68" t="s">
        <v>117</v>
      </c>
      <c r="E24" s="65"/>
      <c r="F24" s="65"/>
      <c r="G24" s="65"/>
      <c r="H24" s="65"/>
      <c r="I24" s="65"/>
      <c r="J24" s="65"/>
      <c r="K24" s="65"/>
      <c r="L24" s="66"/>
    </row>
    <row r="25" spans="2:12" x14ac:dyDescent="0.2">
      <c r="B25" s="64"/>
      <c r="C25" s="65"/>
      <c r="D25" s="65"/>
      <c r="E25" s="65"/>
      <c r="F25" s="65"/>
      <c r="G25" s="65"/>
      <c r="H25" s="65"/>
      <c r="I25" s="65"/>
      <c r="J25" s="65"/>
      <c r="K25" s="65"/>
      <c r="L25" s="66"/>
    </row>
    <row r="26" spans="2:12" x14ac:dyDescent="0.2">
      <c r="B26" s="64"/>
      <c r="C26" s="65"/>
      <c r="D26" s="72" t="s">
        <v>118</v>
      </c>
      <c r="E26" s="65"/>
      <c r="F26" s="65"/>
      <c r="G26" s="72" t="s">
        <v>119</v>
      </c>
      <c r="H26" s="65"/>
      <c r="I26" s="65"/>
      <c r="J26" s="65"/>
      <c r="K26" s="65"/>
      <c r="L26" s="66"/>
    </row>
    <row r="27" spans="2:12" x14ac:dyDescent="0.2">
      <c r="B27" s="64"/>
      <c r="C27" s="65"/>
      <c r="D27" s="68" t="s">
        <v>120</v>
      </c>
      <c r="E27" s="65"/>
      <c r="F27" s="65"/>
      <c r="G27" s="68" t="s">
        <v>120</v>
      </c>
      <c r="H27" s="65"/>
      <c r="I27" s="65"/>
      <c r="J27" s="65"/>
      <c r="K27" s="65"/>
      <c r="L27" s="66"/>
    </row>
    <row r="28" spans="2:12" x14ac:dyDescent="0.2">
      <c r="B28" s="64"/>
      <c r="C28" s="65"/>
      <c r="D28" s="68" t="s">
        <v>121</v>
      </c>
      <c r="E28" s="65"/>
      <c r="F28" s="65"/>
      <c r="G28" s="68" t="s">
        <v>121</v>
      </c>
      <c r="H28" s="65"/>
      <c r="I28" s="65"/>
      <c r="J28" s="65"/>
      <c r="K28" s="65"/>
      <c r="L28" s="66"/>
    </row>
    <row r="29" spans="2:12" x14ac:dyDescent="0.2">
      <c r="B29" s="64"/>
      <c r="C29" s="65"/>
      <c r="D29" s="68" t="s">
        <v>122</v>
      </c>
      <c r="E29" s="65"/>
      <c r="F29" s="65"/>
      <c r="G29" s="68" t="s">
        <v>123</v>
      </c>
      <c r="H29" s="65"/>
      <c r="I29" s="65"/>
      <c r="J29" s="65"/>
      <c r="K29" s="65"/>
      <c r="L29" s="66"/>
    </row>
    <row r="30" spans="2:12" x14ac:dyDescent="0.2">
      <c r="B30" s="64"/>
      <c r="C30" s="65"/>
      <c r="D30" s="68" t="s">
        <v>123</v>
      </c>
      <c r="E30" s="65"/>
      <c r="F30" s="65"/>
      <c r="G30" s="65"/>
      <c r="H30" s="65"/>
      <c r="I30" s="65"/>
      <c r="J30" s="65"/>
      <c r="K30" s="65"/>
      <c r="L30" s="66"/>
    </row>
    <row r="31" spans="2:12" x14ac:dyDescent="0.2">
      <c r="B31" s="64"/>
      <c r="C31" s="65"/>
      <c r="D31" s="68" t="s">
        <v>124</v>
      </c>
      <c r="E31" s="65"/>
      <c r="F31" s="65"/>
      <c r="G31" s="65"/>
      <c r="H31" s="65"/>
      <c r="I31" s="65"/>
      <c r="J31" s="65"/>
      <c r="K31" s="65"/>
      <c r="L31" s="66"/>
    </row>
    <row r="32" spans="2:12" x14ac:dyDescent="0.2">
      <c r="B32" s="64"/>
      <c r="C32" s="65"/>
      <c r="D32" s="65"/>
      <c r="E32" s="65"/>
      <c r="F32" s="65"/>
      <c r="G32" s="65"/>
      <c r="H32" s="65"/>
      <c r="I32" s="65"/>
      <c r="J32" s="65"/>
      <c r="K32" s="65"/>
      <c r="L32" s="66"/>
    </row>
    <row r="33" spans="2:12" x14ac:dyDescent="0.2">
      <c r="B33" s="64"/>
      <c r="C33" s="65"/>
      <c r="D33" s="68" t="s">
        <v>125</v>
      </c>
      <c r="E33" s="65"/>
      <c r="F33" s="65"/>
      <c r="G33" s="65"/>
      <c r="H33" s="65"/>
      <c r="I33" s="65"/>
      <c r="J33" s="65"/>
      <c r="K33" s="65"/>
      <c r="L33" s="66"/>
    </row>
    <row r="34" spans="2:12" x14ac:dyDescent="0.2">
      <c r="B34" s="64"/>
      <c r="C34" s="65"/>
      <c r="D34" s="68" t="s">
        <v>126</v>
      </c>
      <c r="E34" s="65"/>
      <c r="F34" s="65"/>
      <c r="G34" s="65"/>
      <c r="H34" s="65"/>
      <c r="I34" s="65"/>
      <c r="J34" s="65"/>
      <c r="K34" s="65"/>
      <c r="L34" s="66"/>
    </row>
    <row r="35" spans="2:12" x14ac:dyDescent="0.2">
      <c r="B35" s="64"/>
      <c r="C35" s="65"/>
      <c r="D35" s="68" t="s">
        <v>127</v>
      </c>
      <c r="E35" s="65"/>
      <c r="F35" s="65"/>
      <c r="G35" s="65"/>
      <c r="H35" s="65"/>
      <c r="I35" s="65"/>
      <c r="J35" s="65"/>
      <c r="K35" s="65"/>
      <c r="L35" s="66"/>
    </row>
    <row r="36" spans="2:12" x14ac:dyDescent="0.2">
      <c r="B36" s="64"/>
      <c r="C36" s="65"/>
      <c r="D36" s="65"/>
      <c r="E36" s="65"/>
      <c r="F36" s="65"/>
      <c r="G36" s="65"/>
      <c r="H36" s="65"/>
      <c r="I36" s="65"/>
      <c r="J36" s="65"/>
      <c r="K36" s="65"/>
      <c r="L36" s="66"/>
    </row>
    <row r="37" spans="2:12" x14ac:dyDescent="0.2">
      <c r="B37" s="64"/>
      <c r="C37" s="65"/>
      <c r="D37" s="68" t="s">
        <v>128</v>
      </c>
      <c r="E37" s="65"/>
      <c r="F37" s="65"/>
      <c r="G37" s="65"/>
      <c r="H37" s="65"/>
      <c r="I37" s="65"/>
      <c r="J37" s="65"/>
      <c r="K37" s="65"/>
      <c r="L37" s="66"/>
    </row>
    <row r="38" spans="2:12" x14ac:dyDescent="0.2">
      <c r="B38" s="64"/>
      <c r="C38" s="65"/>
      <c r="D38" s="65"/>
      <c r="E38" s="65"/>
      <c r="F38" s="65"/>
      <c r="G38" s="65"/>
      <c r="H38" s="65"/>
      <c r="I38" s="65"/>
      <c r="J38" s="65"/>
      <c r="K38" s="65"/>
      <c r="L38" s="66"/>
    </row>
    <row r="39" spans="2:12" x14ac:dyDescent="0.2">
      <c r="B39" s="67" t="s">
        <v>129</v>
      </c>
      <c r="C39" s="65"/>
      <c r="D39" s="68" t="s">
        <v>130</v>
      </c>
      <c r="E39" s="65"/>
      <c r="F39" s="65"/>
      <c r="G39" s="65"/>
      <c r="H39" s="65"/>
      <c r="I39" s="65"/>
      <c r="J39" s="65"/>
      <c r="K39" s="65"/>
      <c r="L39" s="66"/>
    </row>
    <row r="40" spans="2:12" x14ac:dyDescent="0.2">
      <c r="B40" s="64"/>
      <c r="C40" s="65"/>
      <c r="D40" s="68" t="s">
        <v>131</v>
      </c>
      <c r="E40" s="65"/>
      <c r="F40" s="65"/>
      <c r="G40" s="65"/>
      <c r="H40" s="65"/>
      <c r="I40" s="65"/>
      <c r="J40" s="65"/>
      <c r="K40" s="65"/>
      <c r="L40" s="66"/>
    </row>
    <row r="41" spans="2:12" x14ac:dyDescent="0.2">
      <c r="B41" s="64"/>
      <c r="C41" s="65"/>
      <c r="D41" s="65"/>
      <c r="E41" s="65"/>
      <c r="F41" s="65"/>
      <c r="G41" s="65"/>
      <c r="H41" s="65"/>
      <c r="I41" s="65"/>
      <c r="J41" s="65"/>
      <c r="K41" s="65"/>
      <c r="L41" s="66"/>
    </row>
    <row r="42" spans="2:12" x14ac:dyDescent="0.2">
      <c r="B42" s="64"/>
      <c r="C42" s="65"/>
      <c r="D42" s="65"/>
      <c r="E42" s="65"/>
      <c r="F42" s="65"/>
      <c r="G42" s="65"/>
      <c r="H42" s="65"/>
      <c r="I42" s="65"/>
      <c r="J42" s="65"/>
      <c r="K42" s="65"/>
      <c r="L42" s="66"/>
    </row>
    <row r="43" spans="2:12" x14ac:dyDescent="0.2">
      <c r="B43" s="64"/>
      <c r="C43" s="65"/>
      <c r="D43" s="65"/>
      <c r="E43" s="65"/>
      <c r="F43" s="65"/>
      <c r="G43" s="65"/>
      <c r="H43" s="65"/>
      <c r="I43" s="65"/>
      <c r="J43" s="65"/>
      <c r="K43" s="65"/>
      <c r="L43" s="66"/>
    </row>
    <row r="44" spans="2:12" x14ac:dyDescent="0.2">
      <c r="B44" s="64"/>
      <c r="C44" s="65"/>
      <c r="D44" s="68" t="s">
        <v>132</v>
      </c>
      <c r="E44" s="65"/>
      <c r="F44" s="65"/>
      <c r="G44" s="65"/>
      <c r="H44" s="65"/>
      <c r="I44" s="65"/>
      <c r="J44" s="65"/>
      <c r="K44" s="65"/>
      <c r="L44" s="66"/>
    </row>
    <row r="45" spans="2:12" ht="13.5" thickBot="1" x14ac:dyDescent="0.25">
      <c r="B45" s="73"/>
      <c r="C45" s="74"/>
      <c r="D45" s="75" t="s">
        <v>135</v>
      </c>
      <c r="E45" s="74"/>
      <c r="F45" s="74"/>
      <c r="G45" s="74"/>
      <c r="H45" s="74"/>
      <c r="I45" s="74"/>
      <c r="J45" s="74"/>
      <c r="K45" s="74"/>
      <c r="L45" s="76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D160"/>
  <sheetViews>
    <sheetView zoomScale="85" zoomScaleNormal="85" workbookViewId="0"/>
  </sheetViews>
  <sheetFormatPr defaultColWidth="10.75" defaultRowHeight="12.75" x14ac:dyDescent="0.2"/>
  <cols>
    <col min="1" max="2" width="10.75" style="51"/>
    <col min="3" max="4" width="10.75" style="2"/>
    <col min="5" max="6" width="10.75" style="53"/>
    <col min="7" max="8" width="10.75" style="49"/>
    <col min="9" max="12" width="10.75" style="44"/>
    <col min="13" max="16" width="10.75" style="46"/>
    <col min="17" max="20" width="10.75" style="49"/>
    <col min="21" max="24" width="10.75" style="104"/>
    <col min="25" max="69" width="10.75" style="100"/>
    <col min="70" max="16384" width="10.75" style="2"/>
  </cols>
  <sheetData>
    <row r="1" spans="1:134" s="4" customFormat="1" ht="21" x14ac:dyDescent="0.35">
      <c r="A1" s="139" t="s">
        <v>164</v>
      </c>
      <c r="B1" s="139"/>
      <c r="C1" s="139"/>
      <c r="D1" s="139"/>
      <c r="E1" s="140" t="s">
        <v>165</v>
      </c>
      <c r="F1" s="140"/>
      <c r="G1" s="140"/>
      <c r="H1" s="140"/>
      <c r="I1" s="141" t="s">
        <v>166</v>
      </c>
      <c r="J1" s="141"/>
      <c r="K1" s="141"/>
      <c r="L1" s="141"/>
      <c r="M1" s="142" t="s">
        <v>110</v>
      </c>
      <c r="N1" s="142"/>
      <c r="O1" s="142"/>
      <c r="P1" s="142"/>
      <c r="Q1" s="143" t="s">
        <v>167</v>
      </c>
      <c r="R1" s="143"/>
      <c r="S1" s="143"/>
      <c r="T1" s="143"/>
      <c r="U1" s="144" t="s">
        <v>168</v>
      </c>
      <c r="V1" s="144"/>
      <c r="W1" s="145"/>
      <c r="X1" s="145"/>
      <c r="Y1" s="146"/>
      <c r="Z1" s="146"/>
      <c r="AA1" s="146"/>
      <c r="AB1" s="146"/>
      <c r="AC1" s="146"/>
      <c r="AD1" s="146"/>
      <c r="AE1" s="146"/>
      <c r="AF1" s="146"/>
      <c r="AG1" s="146"/>
      <c r="AH1" s="146"/>
      <c r="AI1" s="146"/>
      <c r="AJ1" s="146"/>
      <c r="AK1" s="146"/>
      <c r="AL1" s="146"/>
      <c r="AM1" s="146"/>
      <c r="AN1" s="146"/>
      <c r="AO1" s="146"/>
      <c r="AP1" s="146"/>
      <c r="AQ1" s="146"/>
      <c r="AR1" s="146"/>
      <c r="AS1" s="146"/>
      <c r="AT1" s="146"/>
      <c r="AU1" s="146"/>
      <c r="AV1" s="146"/>
      <c r="AW1" s="146"/>
      <c r="AX1" s="146"/>
      <c r="AY1" s="146"/>
      <c r="AZ1" s="146"/>
      <c r="BA1" s="146"/>
      <c r="BB1" s="146"/>
      <c r="BC1" s="147"/>
      <c r="BD1" s="147"/>
      <c r="BE1" s="147"/>
      <c r="BF1" s="147"/>
      <c r="BG1" s="147"/>
      <c r="BH1" s="147"/>
      <c r="BI1" s="147"/>
      <c r="BJ1" s="147"/>
      <c r="BK1" s="147"/>
      <c r="BL1" s="147"/>
      <c r="BM1" s="147"/>
      <c r="BN1" s="147"/>
      <c r="BO1" s="147"/>
      <c r="BP1" s="147"/>
      <c r="BQ1" s="147"/>
      <c r="BR1" s="148"/>
      <c r="BS1" s="148"/>
      <c r="BT1" s="148"/>
      <c r="BU1" s="148"/>
      <c r="BV1" s="148"/>
      <c r="BW1" s="148"/>
      <c r="BX1" s="148"/>
      <c r="BY1" s="148"/>
      <c r="BZ1" s="148"/>
      <c r="CA1" s="148"/>
      <c r="CB1" s="148"/>
      <c r="CC1" s="148"/>
      <c r="CD1" s="148"/>
      <c r="CE1" s="148"/>
      <c r="CF1" s="148"/>
      <c r="CG1" s="148"/>
      <c r="CH1" s="148"/>
      <c r="CI1" s="148"/>
      <c r="CJ1" s="148"/>
      <c r="CK1" s="148"/>
      <c r="CL1" s="148"/>
      <c r="CM1" s="148"/>
      <c r="CN1" s="148"/>
      <c r="CO1" s="148"/>
      <c r="CP1" s="148"/>
      <c r="CQ1" s="148"/>
      <c r="CR1" s="148"/>
      <c r="CS1" s="148"/>
      <c r="CT1" s="148"/>
      <c r="CU1" s="148"/>
      <c r="CV1" s="148"/>
      <c r="CW1" s="148"/>
      <c r="CX1" s="148"/>
      <c r="CY1" s="148"/>
      <c r="CZ1" s="148"/>
      <c r="DA1" s="148"/>
      <c r="DB1" s="148"/>
      <c r="DC1" s="148"/>
      <c r="DD1" s="148"/>
      <c r="DE1" s="148"/>
      <c r="DF1" s="148"/>
      <c r="DG1" s="148"/>
      <c r="DH1" s="148"/>
      <c r="DI1" s="148"/>
      <c r="DJ1" s="148"/>
      <c r="DK1" s="148"/>
      <c r="DL1" s="148"/>
      <c r="DM1" s="148"/>
      <c r="DN1" s="148"/>
      <c r="DO1" s="148"/>
      <c r="DP1" s="148"/>
      <c r="DQ1" s="148"/>
      <c r="DR1" s="148"/>
      <c r="DS1" s="148"/>
      <c r="DT1" s="148"/>
      <c r="DU1" s="148"/>
      <c r="DV1" s="148"/>
      <c r="DW1" s="148"/>
      <c r="DX1" s="148"/>
      <c r="DY1" s="148"/>
      <c r="DZ1" s="148"/>
      <c r="EA1" s="148"/>
      <c r="EB1" s="148"/>
      <c r="EC1" s="148"/>
      <c r="ED1" s="148"/>
    </row>
    <row r="2" spans="1:134" ht="15" x14ac:dyDescent="0.25">
      <c r="A2" s="42">
        <v>156</v>
      </c>
      <c r="B2" s="42"/>
      <c r="C2" s="42">
        <v>96</v>
      </c>
      <c r="D2" s="42"/>
      <c r="E2" s="43">
        <v>156</v>
      </c>
      <c r="F2" s="43"/>
      <c r="G2" s="43">
        <v>96</v>
      </c>
      <c r="H2" s="43"/>
      <c r="I2" s="45">
        <v>156</v>
      </c>
      <c r="J2" s="45"/>
      <c r="K2" s="45">
        <v>96</v>
      </c>
      <c r="L2" s="45"/>
      <c r="M2" s="48">
        <v>156</v>
      </c>
      <c r="N2" s="48"/>
      <c r="O2" s="48">
        <v>96</v>
      </c>
      <c r="P2" s="48"/>
      <c r="Q2" s="47">
        <v>156</v>
      </c>
      <c r="R2" s="47"/>
      <c r="S2" s="47">
        <v>96</v>
      </c>
      <c r="T2" s="47"/>
      <c r="U2" s="101">
        <v>156</v>
      </c>
      <c r="V2" s="101"/>
      <c r="W2" s="102">
        <v>96</v>
      </c>
      <c r="X2" s="102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  <c r="AO2" s="50"/>
      <c r="AP2" s="50"/>
      <c r="AQ2" s="50"/>
      <c r="AR2" s="50"/>
      <c r="AS2" s="50"/>
      <c r="AT2" s="50"/>
      <c r="AU2" s="50"/>
      <c r="AV2" s="50"/>
      <c r="AW2" s="50"/>
      <c r="AX2" s="50"/>
      <c r="AY2" s="50"/>
      <c r="AZ2" s="50"/>
      <c r="BA2" s="50"/>
      <c r="BB2" s="50"/>
      <c r="BC2" s="97"/>
      <c r="BD2" s="97"/>
      <c r="BE2" s="97"/>
      <c r="BF2" s="97"/>
      <c r="BG2" s="97"/>
      <c r="BH2" s="97"/>
      <c r="BI2" s="97"/>
      <c r="BJ2" s="97"/>
      <c r="BK2" s="97"/>
      <c r="BL2" s="97"/>
      <c r="BM2" s="97"/>
      <c r="BN2" s="97"/>
      <c r="BO2" s="97"/>
      <c r="BP2" s="97"/>
      <c r="BQ2" s="97"/>
      <c r="BR2" s="33"/>
      <c r="BS2" s="33"/>
      <c r="BT2" s="33"/>
      <c r="BU2" s="33"/>
      <c r="BV2" s="33"/>
      <c r="BW2" s="33"/>
      <c r="BX2" s="33"/>
      <c r="BY2" s="33"/>
      <c r="BZ2" s="33"/>
      <c r="CA2" s="33"/>
      <c r="CB2" s="33"/>
      <c r="CC2" s="33"/>
      <c r="CD2" s="33"/>
      <c r="CE2" s="33"/>
      <c r="CF2" s="33"/>
      <c r="CG2" s="33"/>
      <c r="CH2" s="33"/>
      <c r="CI2" s="33"/>
      <c r="CJ2" s="33"/>
      <c r="CK2" s="33"/>
      <c r="CL2" s="33"/>
      <c r="CM2" s="33"/>
      <c r="CN2" s="33"/>
      <c r="CO2" s="33"/>
      <c r="CP2" s="33"/>
      <c r="CQ2" s="33"/>
      <c r="CR2" s="33"/>
      <c r="CS2" s="33"/>
      <c r="CT2" s="33"/>
      <c r="CU2" s="33"/>
      <c r="CV2" s="33"/>
      <c r="CW2" s="33"/>
      <c r="CX2" s="33"/>
      <c r="CY2" s="33"/>
      <c r="CZ2" s="33"/>
      <c r="DA2" s="33"/>
      <c r="DB2" s="33"/>
      <c r="DC2" s="33"/>
      <c r="DD2" s="33"/>
      <c r="DE2" s="33"/>
      <c r="DF2" s="33"/>
      <c r="DG2" s="33"/>
      <c r="DH2" s="33"/>
      <c r="DI2" s="33"/>
      <c r="DJ2" s="33"/>
      <c r="DK2" s="33"/>
      <c r="DL2" s="33"/>
      <c r="DM2" s="33"/>
      <c r="DN2" s="33"/>
      <c r="DO2" s="33"/>
      <c r="DP2" s="33"/>
      <c r="DQ2" s="33"/>
      <c r="DR2" s="33"/>
      <c r="DS2" s="33"/>
      <c r="DT2" s="33"/>
      <c r="DU2" s="33"/>
      <c r="DV2" s="33"/>
      <c r="DW2" s="33"/>
      <c r="DX2" s="33"/>
      <c r="DY2" s="33"/>
      <c r="DZ2" s="33"/>
      <c r="EA2" s="33"/>
      <c r="EB2" s="33"/>
      <c r="EC2" s="33"/>
      <c r="ED2" s="33"/>
    </row>
    <row r="3" spans="1:134" ht="15" x14ac:dyDescent="0.25">
      <c r="A3" s="42" t="s">
        <v>137</v>
      </c>
      <c r="B3" s="42"/>
      <c r="C3" s="42" t="s">
        <v>138</v>
      </c>
      <c r="D3" s="42"/>
      <c r="E3" s="43" t="s">
        <v>139</v>
      </c>
      <c r="F3" s="43"/>
      <c r="G3" s="43" t="s">
        <v>140</v>
      </c>
      <c r="H3" s="43"/>
      <c r="I3" s="45" t="s">
        <v>141</v>
      </c>
      <c r="J3" s="45"/>
      <c r="K3" s="45" t="s">
        <v>142</v>
      </c>
      <c r="L3" s="45"/>
      <c r="M3" s="48" t="s">
        <v>143</v>
      </c>
      <c r="N3" s="48"/>
      <c r="O3" s="48" t="s">
        <v>144</v>
      </c>
      <c r="P3" s="48"/>
      <c r="Q3" s="47" t="s">
        <v>145</v>
      </c>
      <c r="R3" s="47"/>
      <c r="S3" s="47" t="s">
        <v>146</v>
      </c>
      <c r="T3" s="47"/>
      <c r="U3" s="103" t="s">
        <v>147</v>
      </c>
      <c r="V3" s="101"/>
      <c r="W3" s="102" t="s">
        <v>148</v>
      </c>
      <c r="X3" s="102"/>
      <c r="Y3" s="50"/>
      <c r="Z3" s="50"/>
      <c r="AA3" s="50"/>
      <c r="AB3" s="50"/>
      <c r="AC3" s="50"/>
      <c r="AD3" s="50"/>
      <c r="AE3" s="50"/>
      <c r="AF3" s="50"/>
      <c r="AG3" s="50"/>
      <c r="AH3" s="50"/>
      <c r="AI3" s="50"/>
      <c r="AJ3" s="50"/>
      <c r="AK3" s="98"/>
      <c r="AL3" s="50"/>
      <c r="AM3" s="50"/>
      <c r="AN3" s="50"/>
      <c r="AO3" s="50"/>
      <c r="AP3" s="50"/>
      <c r="AQ3" s="50"/>
      <c r="AR3" s="50"/>
      <c r="AS3" s="50"/>
      <c r="AT3" s="50"/>
      <c r="AU3" s="50"/>
      <c r="AV3" s="50"/>
      <c r="AW3" s="50"/>
      <c r="AX3" s="50"/>
      <c r="AY3" s="50"/>
      <c r="AZ3" s="50"/>
      <c r="BA3" s="50"/>
      <c r="BB3" s="50"/>
      <c r="BC3" s="97"/>
      <c r="BD3" s="97"/>
      <c r="BE3" s="97"/>
      <c r="BF3" s="97"/>
      <c r="BG3" s="99"/>
      <c r="BH3" s="97"/>
      <c r="BI3" s="97"/>
      <c r="BJ3" s="97"/>
      <c r="BK3" s="97"/>
      <c r="BL3" s="97"/>
      <c r="BM3" s="97"/>
      <c r="BN3" s="97"/>
      <c r="BO3" s="97"/>
      <c r="BP3" s="97"/>
      <c r="BQ3" s="97"/>
      <c r="BR3" s="33"/>
      <c r="BS3" s="33"/>
      <c r="BT3" s="33"/>
      <c r="BU3" s="33"/>
      <c r="BV3" s="33"/>
      <c r="BW3" s="33"/>
      <c r="BX3" s="33"/>
      <c r="BY3" s="33"/>
      <c r="BZ3" s="33"/>
      <c r="CA3" s="33"/>
      <c r="CB3" s="33"/>
      <c r="CC3" s="33"/>
      <c r="CD3" s="33"/>
      <c r="CE3" s="33"/>
      <c r="CF3" s="33"/>
      <c r="CG3" s="33"/>
      <c r="CH3" s="33"/>
      <c r="CI3" s="33"/>
      <c r="CJ3" s="33"/>
      <c r="CK3" s="33"/>
      <c r="CL3" s="33"/>
      <c r="CM3" s="33"/>
      <c r="CN3" s="33"/>
      <c r="CO3" s="33"/>
      <c r="CP3" s="33"/>
      <c r="CQ3" s="33"/>
      <c r="CR3" s="33"/>
      <c r="CS3" s="33"/>
      <c r="CT3" s="33"/>
      <c r="CU3" s="33"/>
      <c r="CV3" s="33"/>
      <c r="CW3" s="33"/>
      <c r="CX3" s="33"/>
      <c r="CY3" s="33"/>
      <c r="CZ3" s="33"/>
      <c r="DA3" s="33"/>
      <c r="DB3" s="33"/>
      <c r="DC3" s="33"/>
      <c r="DD3" s="33"/>
      <c r="DE3" s="33"/>
      <c r="DF3" s="33"/>
      <c r="DG3" s="33"/>
      <c r="DH3" s="33"/>
      <c r="DI3" s="33"/>
      <c r="DJ3" s="33"/>
      <c r="DK3" s="33"/>
      <c r="DL3" s="33"/>
      <c r="DM3" s="33"/>
      <c r="DN3" s="33"/>
      <c r="DO3" s="33"/>
      <c r="DP3" s="33"/>
      <c r="DQ3" s="33"/>
      <c r="DR3" s="33"/>
      <c r="DS3" s="33"/>
      <c r="DT3" s="33"/>
      <c r="DU3" s="33"/>
      <c r="DV3" s="33"/>
      <c r="DW3" s="33"/>
      <c r="DX3" s="33"/>
      <c r="DY3" s="33"/>
      <c r="DZ3" s="33"/>
      <c r="EA3" s="33"/>
      <c r="EB3" s="33"/>
      <c r="EC3" s="33"/>
      <c r="ED3" s="33"/>
    </row>
    <row r="4" spans="1:134" ht="15" x14ac:dyDescent="0.25">
      <c r="A4" s="42" t="s">
        <v>61</v>
      </c>
      <c r="B4" s="42" t="s">
        <v>62</v>
      </c>
      <c r="C4" s="42" t="s">
        <v>61</v>
      </c>
      <c r="D4" s="42" t="s">
        <v>62</v>
      </c>
      <c r="E4" s="43" t="s">
        <v>61</v>
      </c>
      <c r="F4" s="43" t="s">
        <v>62</v>
      </c>
      <c r="G4" s="43" t="s">
        <v>61</v>
      </c>
      <c r="H4" s="43" t="s">
        <v>62</v>
      </c>
      <c r="I4" s="45" t="s">
        <v>61</v>
      </c>
      <c r="J4" s="45" t="s">
        <v>62</v>
      </c>
      <c r="K4" s="45" t="s">
        <v>61</v>
      </c>
      <c r="L4" s="45" t="s">
        <v>62</v>
      </c>
      <c r="M4" s="48" t="s">
        <v>61</v>
      </c>
      <c r="N4" s="48" t="s">
        <v>62</v>
      </c>
      <c r="O4" s="48" t="s">
        <v>61</v>
      </c>
      <c r="P4" s="48" t="s">
        <v>62</v>
      </c>
      <c r="Q4" s="47" t="s">
        <v>61</v>
      </c>
      <c r="R4" s="47" t="s">
        <v>62</v>
      </c>
      <c r="S4" s="47" t="s">
        <v>61</v>
      </c>
      <c r="T4" s="47" t="s">
        <v>62</v>
      </c>
      <c r="U4" s="101" t="s">
        <v>61</v>
      </c>
      <c r="V4" s="101" t="s">
        <v>62</v>
      </c>
      <c r="W4" s="102" t="s">
        <v>61</v>
      </c>
      <c r="X4" s="102" t="s">
        <v>62</v>
      </c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50"/>
      <c r="AK4" s="50"/>
      <c r="AL4" s="50"/>
      <c r="AM4" s="50"/>
      <c r="AN4" s="50"/>
      <c r="AO4" s="50"/>
      <c r="AP4" s="50"/>
      <c r="AQ4" s="50"/>
      <c r="AR4" s="50"/>
      <c r="AS4" s="50"/>
      <c r="AT4" s="50"/>
      <c r="AU4" s="50"/>
      <c r="AV4" s="50"/>
      <c r="AW4" s="50"/>
      <c r="AX4" s="50"/>
      <c r="AY4" s="50"/>
      <c r="AZ4" s="50"/>
      <c r="BA4" s="50"/>
      <c r="BB4" s="50"/>
      <c r="BC4" s="97"/>
      <c r="BD4" s="97"/>
      <c r="BE4" s="97"/>
      <c r="BF4" s="97"/>
      <c r="BG4" s="97"/>
      <c r="BH4" s="97"/>
      <c r="BI4" s="97"/>
      <c r="BJ4" s="97"/>
      <c r="BK4" s="97"/>
      <c r="BL4" s="97"/>
      <c r="BM4" s="97"/>
      <c r="BN4" s="97"/>
      <c r="BO4" s="97"/>
      <c r="BP4" s="97"/>
      <c r="BQ4" s="97"/>
      <c r="BR4" s="33"/>
      <c r="BS4" s="33"/>
      <c r="BT4" s="33"/>
      <c r="BU4" s="33"/>
      <c r="BV4" s="33"/>
      <c r="BW4" s="33"/>
      <c r="BX4" s="33"/>
      <c r="BY4" s="33"/>
      <c r="BZ4" s="33"/>
      <c r="CA4" s="33"/>
      <c r="CB4" s="33"/>
      <c r="CC4" s="33"/>
      <c r="CD4" s="33"/>
      <c r="CE4" s="33"/>
      <c r="CF4" s="33"/>
      <c r="CG4" s="33"/>
      <c r="CH4" s="33"/>
      <c r="CI4" s="33"/>
      <c r="CJ4" s="33"/>
      <c r="CK4" s="33"/>
      <c r="CL4" s="33"/>
      <c r="CM4" s="33"/>
      <c r="CN4" s="33"/>
      <c r="CO4" s="33"/>
      <c r="CP4" s="33"/>
      <c r="CQ4" s="33"/>
      <c r="CR4" s="33"/>
      <c r="CS4" s="33"/>
      <c r="CT4" s="33"/>
      <c r="CU4" s="33"/>
      <c r="CV4" s="33"/>
      <c r="CW4" s="33"/>
      <c r="CX4" s="33"/>
      <c r="CY4" s="33"/>
      <c r="CZ4" s="33"/>
      <c r="DA4" s="33"/>
      <c r="DB4" s="33"/>
      <c r="DC4" s="33"/>
      <c r="DD4" s="33"/>
      <c r="DE4" s="33"/>
      <c r="DF4" s="33"/>
      <c r="DG4" s="33"/>
      <c r="DH4" s="33"/>
      <c r="DI4" s="33"/>
      <c r="DJ4" s="33"/>
      <c r="DK4" s="33"/>
      <c r="DL4" s="33"/>
      <c r="DM4" s="33"/>
      <c r="DN4" s="33"/>
      <c r="DO4" s="33"/>
      <c r="DP4" s="33"/>
      <c r="DQ4" s="33"/>
      <c r="DR4" s="33"/>
      <c r="DS4" s="33"/>
      <c r="DT4" s="33"/>
      <c r="DU4" s="33"/>
      <c r="DV4" s="33"/>
      <c r="DW4" s="33"/>
      <c r="DX4" s="33"/>
      <c r="DY4" s="33"/>
      <c r="DZ4" s="33"/>
      <c r="EA4" s="33"/>
      <c r="EB4" s="33"/>
      <c r="EC4" s="33"/>
      <c r="ED4" s="33"/>
    </row>
    <row r="5" spans="1:134" ht="15" x14ac:dyDescent="0.25">
      <c r="A5" s="42">
        <v>550</v>
      </c>
      <c r="B5" s="42">
        <v>854.19299999999998</v>
      </c>
      <c r="C5" s="42">
        <v>605</v>
      </c>
      <c r="D5" s="42">
        <v>732.14200000000005</v>
      </c>
      <c r="E5" s="43">
        <v>550</v>
      </c>
      <c r="F5" s="43">
        <v>4402.88</v>
      </c>
      <c r="G5" s="43">
        <v>605</v>
      </c>
      <c r="H5" s="43">
        <v>1761.82</v>
      </c>
      <c r="I5" s="45">
        <v>550</v>
      </c>
      <c r="J5" s="45">
        <v>4342.24</v>
      </c>
      <c r="K5" s="45">
        <v>605</v>
      </c>
      <c r="L5" s="45">
        <v>161321</v>
      </c>
      <c r="M5" s="48">
        <v>550</v>
      </c>
      <c r="N5" s="48">
        <v>35720.400000000001</v>
      </c>
      <c r="O5" s="48">
        <v>605</v>
      </c>
      <c r="P5" s="48">
        <v>2285.88</v>
      </c>
      <c r="Q5" s="47">
        <v>550</v>
      </c>
      <c r="R5" s="47">
        <v>10238.700000000001</v>
      </c>
      <c r="S5" s="47">
        <v>605</v>
      </c>
      <c r="T5" s="47">
        <v>13647.1</v>
      </c>
      <c r="U5" s="102">
        <v>550</v>
      </c>
      <c r="V5" s="102">
        <v>10020.799999999999</v>
      </c>
      <c r="W5" s="102">
        <v>605</v>
      </c>
      <c r="X5" s="102">
        <v>21843.4</v>
      </c>
      <c r="Y5" s="50"/>
      <c r="Z5" s="50"/>
      <c r="AA5" s="50"/>
      <c r="AB5" s="50"/>
      <c r="AC5" s="50"/>
      <c r="AD5" s="50"/>
      <c r="AE5" s="50"/>
      <c r="AF5" s="50"/>
      <c r="AG5" s="50"/>
      <c r="AH5" s="50"/>
      <c r="AI5" s="50"/>
      <c r="AJ5" s="50"/>
      <c r="AK5" s="50"/>
      <c r="AL5" s="50"/>
      <c r="AM5" s="50"/>
      <c r="AN5" s="50"/>
      <c r="AO5" s="50"/>
      <c r="AP5" s="50"/>
      <c r="AQ5" s="50"/>
      <c r="AR5" s="50"/>
      <c r="AS5" s="50"/>
      <c r="AT5" s="50"/>
      <c r="AU5" s="50"/>
      <c r="AV5" s="50"/>
      <c r="AW5" s="50"/>
      <c r="AX5" s="50"/>
      <c r="AY5" s="50"/>
      <c r="AZ5" s="50"/>
      <c r="BA5" s="50"/>
      <c r="BB5" s="50"/>
      <c r="BC5" s="97"/>
      <c r="BD5" s="97"/>
      <c r="BE5" s="97"/>
      <c r="BF5" s="97"/>
      <c r="BG5" s="97"/>
      <c r="BH5" s="97"/>
      <c r="BI5" s="97"/>
      <c r="BJ5" s="97"/>
      <c r="BK5" s="97"/>
      <c r="BL5" s="97"/>
      <c r="BM5" s="97"/>
      <c r="BN5" s="97"/>
      <c r="BO5" s="97"/>
      <c r="BP5" s="97"/>
      <c r="BQ5" s="97"/>
      <c r="BR5" s="33"/>
      <c r="BS5" s="33"/>
      <c r="BT5" s="33"/>
      <c r="BU5" s="33"/>
      <c r="BV5" s="33"/>
      <c r="BW5" s="33"/>
      <c r="BX5" s="33"/>
      <c r="BY5" s="33"/>
      <c r="BZ5" s="33"/>
      <c r="CA5" s="33"/>
      <c r="CB5" s="33"/>
      <c r="CC5" s="33"/>
      <c r="CD5" s="33"/>
      <c r="CE5" s="33"/>
      <c r="CF5" s="33"/>
      <c r="CG5" s="33"/>
      <c r="CH5" s="33"/>
      <c r="CI5" s="33"/>
      <c r="CJ5" s="33"/>
      <c r="CK5" s="33"/>
      <c r="CL5" s="33"/>
      <c r="CM5" s="33"/>
      <c r="CN5" s="33"/>
      <c r="CO5" s="33"/>
      <c r="CP5" s="33"/>
      <c r="CQ5" s="33"/>
      <c r="CR5" s="33"/>
      <c r="CS5" s="33"/>
      <c r="CT5" s="33"/>
      <c r="CU5" s="33"/>
      <c r="CV5" s="33"/>
      <c r="CW5" s="33"/>
      <c r="CX5" s="33"/>
      <c r="CY5" s="33"/>
      <c r="CZ5" s="33"/>
      <c r="DA5" s="33"/>
      <c r="DB5" s="33"/>
      <c r="DC5" s="33"/>
      <c r="DD5" s="33"/>
      <c r="DE5" s="33"/>
      <c r="DF5" s="33"/>
      <c r="DG5" s="33"/>
      <c r="DH5" s="33"/>
      <c r="DI5" s="33"/>
      <c r="DJ5" s="33"/>
      <c r="DK5" s="33"/>
      <c r="DL5" s="33"/>
      <c r="DM5" s="33"/>
      <c r="DN5" s="33"/>
      <c r="DO5" s="33"/>
      <c r="DP5" s="33"/>
      <c r="DQ5" s="33"/>
      <c r="DR5" s="33"/>
      <c r="DS5" s="33"/>
      <c r="DT5" s="33"/>
      <c r="DU5" s="33"/>
      <c r="DV5" s="33"/>
      <c r="DW5" s="33"/>
      <c r="DX5" s="33"/>
      <c r="DY5" s="33"/>
      <c r="DZ5" s="33"/>
      <c r="EA5" s="33"/>
      <c r="EB5" s="33"/>
      <c r="EC5" s="33"/>
      <c r="ED5" s="33"/>
    </row>
    <row r="6" spans="1:134" ht="15" x14ac:dyDescent="0.25">
      <c r="A6" s="42">
        <v>551</v>
      </c>
      <c r="B6" s="42">
        <v>976.75300000000004</v>
      </c>
      <c r="C6" s="42">
        <v>606</v>
      </c>
      <c r="D6" s="42">
        <v>753.15</v>
      </c>
      <c r="E6" s="43">
        <v>551</v>
      </c>
      <c r="F6" s="43">
        <v>5828.24</v>
      </c>
      <c r="G6" s="43">
        <v>606</v>
      </c>
      <c r="H6" s="43">
        <v>1810.12</v>
      </c>
      <c r="I6" s="45">
        <v>551</v>
      </c>
      <c r="J6" s="45">
        <v>5516.8</v>
      </c>
      <c r="K6" s="45">
        <v>606</v>
      </c>
      <c r="L6" s="45">
        <v>162811</v>
      </c>
      <c r="M6" s="48">
        <v>551</v>
      </c>
      <c r="N6" s="48">
        <v>48322.5</v>
      </c>
      <c r="O6" s="48">
        <v>606</v>
      </c>
      <c r="P6" s="48">
        <v>2344.96</v>
      </c>
      <c r="Q6" s="47">
        <v>551</v>
      </c>
      <c r="R6" s="47">
        <v>13758.4</v>
      </c>
      <c r="S6" s="47">
        <v>606</v>
      </c>
      <c r="T6" s="47">
        <v>13608.3</v>
      </c>
      <c r="U6" s="102">
        <v>551</v>
      </c>
      <c r="V6" s="102">
        <v>13427.5</v>
      </c>
      <c r="W6" s="102">
        <v>606</v>
      </c>
      <c r="X6" s="102">
        <v>22132.9</v>
      </c>
      <c r="Y6" s="50"/>
      <c r="Z6" s="50"/>
      <c r="AA6" s="50"/>
      <c r="AB6" s="50"/>
      <c r="AC6" s="50"/>
      <c r="AD6" s="50"/>
      <c r="AE6" s="50"/>
      <c r="AF6" s="50"/>
      <c r="AG6" s="50"/>
      <c r="AH6" s="50"/>
      <c r="AI6" s="50"/>
      <c r="AJ6" s="50"/>
      <c r="AK6" s="50"/>
      <c r="AL6" s="50"/>
      <c r="AM6" s="50"/>
      <c r="AN6" s="50"/>
      <c r="AO6" s="50"/>
      <c r="AP6" s="50"/>
      <c r="AQ6" s="50"/>
      <c r="AR6" s="50"/>
      <c r="AS6" s="50"/>
      <c r="AT6" s="50"/>
      <c r="AU6" s="50"/>
      <c r="AV6" s="50"/>
      <c r="AW6" s="50"/>
      <c r="AX6" s="50"/>
      <c r="AY6" s="50"/>
      <c r="AZ6" s="50"/>
      <c r="BA6" s="50"/>
      <c r="BB6" s="50"/>
      <c r="BC6" s="97"/>
      <c r="BD6" s="97"/>
      <c r="BE6" s="97"/>
      <c r="BF6" s="97"/>
      <c r="BG6" s="97"/>
      <c r="BH6" s="97"/>
      <c r="BI6" s="97"/>
      <c r="BJ6" s="97"/>
      <c r="BK6" s="97"/>
      <c r="BL6" s="97"/>
      <c r="BM6" s="97"/>
      <c r="BN6" s="97"/>
      <c r="BO6" s="97"/>
      <c r="BP6" s="97"/>
      <c r="BQ6" s="97"/>
      <c r="BR6" s="33"/>
      <c r="BS6" s="33"/>
      <c r="BT6" s="33"/>
      <c r="BU6" s="33"/>
      <c r="BV6" s="33"/>
      <c r="BW6" s="33"/>
      <c r="BX6" s="33"/>
      <c r="BY6" s="33"/>
      <c r="BZ6" s="33"/>
      <c r="CA6" s="33"/>
      <c r="CB6" s="33"/>
      <c r="CC6" s="33"/>
      <c r="CD6" s="33"/>
      <c r="CE6" s="33"/>
      <c r="CF6" s="33"/>
      <c r="CG6" s="33"/>
      <c r="CH6" s="33"/>
      <c r="CI6" s="33"/>
      <c r="CJ6" s="33"/>
      <c r="CK6" s="33"/>
      <c r="CL6" s="33"/>
      <c r="CM6" s="33"/>
      <c r="CN6" s="33"/>
      <c r="CO6" s="33"/>
      <c r="CP6" s="33"/>
      <c r="CQ6" s="33"/>
      <c r="CR6" s="33"/>
      <c r="CS6" s="33"/>
      <c r="CT6" s="33"/>
      <c r="CU6" s="33"/>
      <c r="CV6" s="33"/>
      <c r="CW6" s="33"/>
      <c r="CX6" s="33"/>
      <c r="CY6" s="33"/>
      <c r="CZ6" s="33"/>
      <c r="DA6" s="33"/>
      <c r="DB6" s="33"/>
      <c r="DC6" s="33"/>
      <c r="DD6" s="33"/>
      <c r="DE6" s="33"/>
      <c r="DF6" s="33"/>
      <c r="DG6" s="33"/>
      <c r="DH6" s="33"/>
      <c r="DI6" s="33"/>
      <c r="DJ6" s="33"/>
      <c r="DK6" s="33"/>
      <c r="DL6" s="33"/>
      <c r="DM6" s="33"/>
      <c r="DN6" s="33"/>
      <c r="DO6" s="33"/>
      <c r="DP6" s="33"/>
      <c r="DQ6" s="33"/>
      <c r="DR6" s="33"/>
      <c r="DS6" s="33"/>
      <c r="DT6" s="33"/>
      <c r="DU6" s="33"/>
      <c r="DV6" s="33"/>
      <c r="DW6" s="33"/>
      <c r="DX6" s="33"/>
      <c r="DY6" s="33"/>
      <c r="DZ6" s="33"/>
      <c r="EA6" s="33"/>
      <c r="EB6" s="33"/>
      <c r="EC6" s="33"/>
      <c r="ED6" s="33"/>
    </row>
    <row r="7" spans="1:134" ht="15" x14ac:dyDescent="0.25">
      <c r="A7" s="42">
        <v>552</v>
      </c>
      <c r="B7" s="42">
        <v>1059.8</v>
      </c>
      <c r="C7" s="42">
        <v>607</v>
      </c>
      <c r="D7" s="42">
        <v>739.14499999999998</v>
      </c>
      <c r="E7" s="43">
        <v>552</v>
      </c>
      <c r="F7" s="43">
        <v>7131.19</v>
      </c>
      <c r="G7" s="43">
        <v>607</v>
      </c>
      <c r="H7" s="43">
        <v>1774.83</v>
      </c>
      <c r="I7" s="45">
        <v>552</v>
      </c>
      <c r="J7" s="45">
        <v>6859.69</v>
      </c>
      <c r="K7" s="45">
        <v>607</v>
      </c>
      <c r="L7" s="45">
        <v>165718</v>
      </c>
      <c r="M7" s="48">
        <v>552</v>
      </c>
      <c r="N7" s="48">
        <v>62475.199999999997</v>
      </c>
      <c r="O7" s="48">
        <v>607</v>
      </c>
      <c r="P7" s="48">
        <v>2273.12</v>
      </c>
      <c r="Q7" s="47">
        <v>552</v>
      </c>
      <c r="R7" s="47">
        <v>17367.599999999999</v>
      </c>
      <c r="S7" s="47">
        <v>607</v>
      </c>
      <c r="T7" s="47">
        <v>13883.5</v>
      </c>
      <c r="U7" s="102">
        <v>552</v>
      </c>
      <c r="V7" s="102">
        <v>16885.599999999999</v>
      </c>
      <c r="W7" s="102">
        <v>607</v>
      </c>
      <c r="X7" s="102">
        <v>22442.6</v>
      </c>
      <c r="Y7" s="50"/>
      <c r="Z7" s="50"/>
      <c r="AA7" s="50"/>
      <c r="AB7" s="50"/>
      <c r="AC7" s="50"/>
      <c r="AD7" s="50"/>
      <c r="AE7" s="50"/>
      <c r="AF7" s="50"/>
      <c r="AG7" s="50"/>
      <c r="AH7" s="50"/>
      <c r="AI7" s="50"/>
      <c r="AJ7" s="50"/>
      <c r="AK7" s="50"/>
      <c r="AL7" s="50"/>
      <c r="AM7" s="50"/>
      <c r="AN7" s="50"/>
      <c r="AO7" s="50"/>
      <c r="AP7" s="50"/>
      <c r="AQ7" s="50"/>
      <c r="AR7" s="50"/>
      <c r="AS7" s="50"/>
      <c r="AT7" s="50"/>
      <c r="AU7" s="50"/>
      <c r="AV7" s="50"/>
      <c r="AW7" s="50"/>
      <c r="AX7" s="50"/>
      <c r="AY7" s="50"/>
      <c r="AZ7" s="50"/>
      <c r="BA7" s="50"/>
      <c r="BB7" s="50"/>
      <c r="BC7" s="97"/>
      <c r="BD7" s="97"/>
      <c r="BE7" s="97"/>
      <c r="BF7" s="97"/>
      <c r="BG7" s="97"/>
      <c r="BH7" s="97"/>
      <c r="BI7" s="97"/>
      <c r="BJ7" s="97"/>
      <c r="BK7" s="97"/>
      <c r="BL7" s="97"/>
      <c r="BM7" s="97"/>
      <c r="BN7" s="97"/>
      <c r="BO7" s="97"/>
      <c r="BP7" s="97"/>
      <c r="BQ7" s="97"/>
      <c r="BR7" s="33"/>
      <c r="BS7" s="33"/>
      <c r="BT7" s="33"/>
      <c r="BU7" s="33"/>
      <c r="BV7" s="33"/>
      <c r="BW7" s="33"/>
      <c r="BX7" s="33"/>
      <c r="BY7" s="33"/>
      <c r="BZ7" s="33"/>
      <c r="CA7" s="33"/>
      <c r="CB7" s="33"/>
      <c r="CC7" s="33"/>
      <c r="CD7" s="33"/>
      <c r="CE7" s="33"/>
      <c r="CF7" s="33"/>
      <c r="CG7" s="33"/>
      <c r="CH7" s="33"/>
      <c r="CI7" s="33"/>
      <c r="CJ7" s="33"/>
      <c r="CK7" s="33"/>
      <c r="CL7" s="33"/>
      <c r="CM7" s="33"/>
      <c r="CN7" s="33"/>
      <c r="CO7" s="33"/>
      <c r="CP7" s="33"/>
      <c r="CQ7" s="33"/>
      <c r="CR7" s="33"/>
      <c r="CS7" s="33"/>
      <c r="CT7" s="33"/>
      <c r="CU7" s="33"/>
      <c r="CV7" s="33"/>
      <c r="CW7" s="33"/>
      <c r="CX7" s="33"/>
      <c r="CY7" s="33"/>
      <c r="CZ7" s="33"/>
      <c r="DA7" s="33"/>
      <c r="DB7" s="33"/>
      <c r="DC7" s="33"/>
      <c r="DD7" s="33"/>
      <c r="DE7" s="33"/>
      <c r="DF7" s="33"/>
      <c r="DG7" s="33"/>
      <c r="DH7" s="33"/>
      <c r="DI7" s="33"/>
      <c r="DJ7" s="33"/>
      <c r="DK7" s="33"/>
      <c r="DL7" s="33"/>
      <c r="DM7" s="33"/>
      <c r="DN7" s="33"/>
      <c r="DO7" s="33"/>
      <c r="DP7" s="33"/>
      <c r="DQ7" s="33"/>
      <c r="DR7" s="33"/>
      <c r="DS7" s="33"/>
      <c r="DT7" s="33"/>
      <c r="DU7" s="33"/>
      <c r="DV7" s="33"/>
      <c r="DW7" s="33"/>
      <c r="DX7" s="33"/>
      <c r="DY7" s="33"/>
      <c r="DZ7" s="33"/>
      <c r="EA7" s="33"/>
      <c r="EB7" s="33"/>
      <c r="EC7" s="33"/>
      <c r="ED7" s="33"/>
    </row>
    <row r="8" spans="1:134" ht="15" x14ac:dyDescent="0.25">
      <c r="A8" s="42">
        <v>553</v>
      </c>
      <c r="B8" s="42">
        <v>1184.8699999999999</v>
      </c>
      <c r="C8" s="42">
        <v>608</v>
      </c>
      <c r="D8" s="42">
        <v>708.63300000000004</v>
      </c>
      <c r="E8" s="43">
        <v>553</v>
      </c>
      <c r="F8" s="43">
        <v>8232.41</v>
      </c>
      <c r="G8" s="43">
        <v>608</v>
      </c>
      <c r="H8" s="43">
        <v>1699.02</v>
      </c>
      <c r="I8" s="45">
        <v>553</v>
      </c>
      <c r="J8" s="45">
        <v>7968.02</v>
      </c>
      <c r="K8" s="45">
        <v>608</v>
      </c>
      <c r="L8" s="45">
        <v>167181</v>
      </c>
      <c r="M8" s="48">
        <v>553</v>
      </c>
      <c r="N8" s="48">
        <v>75584.5</v>
      </c>
      <c r="O8" s="48">
        <v>608</v>
      </c>
      <c r="P8" s="48">
        <v>2269.36</v>
      </c>
      <c r="Q8" s="47">
        <v>553</v>
      </c>
      <c r="R8" s="47">
        <v>20807.3</v>
      </c>
      <c r="S8" s="47">
        <v>608</v>
      </c>
      <c r="T8" s="47">
        <v>14040.5</v>
      </c>
      <c r="U8" s="102">
        <v>553</v>
      </c>
      <c r="V8" s="102">
        <v>20216.2</v>
      </c>
      <c r="W8" s="102">
        <v>608</v>
      </c>
      <c r="X8" s="102">
        <v>22560.7</v>
      </c>
      <c r="Y8" s="50"/>
      <c r="Z8" s="50"/>
      <c r="AA8" s="50"/>
      <c r="AB8" s="50"/>
      <c r="AC8" s="50"/>
      <c r="AD8" s="50"/>
      <c r="AE8" s="50"/>
      <c r="AF8" s="50"/>
      <c r="AG8" s="50"/>
      <c r="AH8" s="50"/>
      <c r="AI8" s="50"/>
      <c r="AJ8" s="50"/>
      <c r="AK8" s="50"/>
      <c r="AL8" s="50"/>
      <c r="AM8" s="50"/>
      <c r="AN8" s="50"/>
      <c r="AO8" s="50"/>
      <c r="AP8" s="50"/>
      <c r="AQ8" s="50"/>
      <c r="AR8" s="50"/>
      <c r="AS8" s="50"/>
      <c r="AT8" s="50"/>
      <c r="AU8" s="50"/>
      <c r="AV8" s="50"/>
      <c r="AW8" s="50"/>
      <c r="AX8" s="50"/>
      <c r="AY8" s="50"/>
      <c r="AZ8" s="50"/>
      <c r="BA8" s="50"/>
      <c r="BB8" s="50"/>
      <c r="BC8" s="97"/>
      <c r="BD8" s="97"/>
      <c r="BE8" s="97"/>
      <c r="BF8" s="97"/>
      <c r="BG8" s="97"/>
      <c r="BH8" s="97"/>
      <c r="BI8" s="97"/>
      <c r="BJ8" s="97"/>
      <c r="BK8" s="97"/>
      <c r="BL8" s="97"/>
      <c r="BM8" s="97"/>
      <c r="BN8" s="97"/>
      <c r="BO8" s="97"/>
      <c r="BP8" s="97"/>
      <c r="BQ8" s="97"/>
      <c r="BR8" s="33"/>
      <c r="BS8" s="33"/>
      <c r="BT8" s="33"/>
      <c r="BU8" s="33"/>
      <c r="BV8" s="33"/>
      <c r="BW8" s="33"/>
      <c r="BX8" s="33"/>
      <c r="BY8" s="33"/>
      <c r="BZ8" s="33"/>
      <c r="CA8" s="33"/>
      <c r="CB8" s="33"/>
      <c r="CC8" s="33"/>
      <c r="CD8" s="33"/>
      <c r="CE8" s="33"/>
      <c r="CF8" s="33"/>
      <c r="CG8" s="33"/>
      <c r="CH8" s="33"/>
      <c r="CI8" s="33"/>
      <c r="CJ8" s="33"/>
      <c r="CK8" s="33"/>
      <c r="CL8" s="33"/>
      <c r="CM8" s="33"/>
      <c r="CN8" s="33"/>
      <c r="CO8" s="33"/>
      <c r="CP8" s="33"/>
      <c r="CQ8" s="33"/>
      <c r="CR8" s="33"/>
      <c r="CS8" s="33"/>
      <c r="CT8" s="33"/>
      <c r="CU8" s="33"/>
      <c r="CV8" s="33"/>
      <c r="CW8" s="33"/>
      <c r="CX8" s="33"/>
      <c r="CY8" s="33"/>
      <c r="CZ8" s="33"/>
      <c r="DA8" s="33"/>
      <c r="DB8" s="33"/>
      <c r="DC8" s="33"/>
      <c r="DD8" s="33"/>
      <c r="DE8" s="33"/>
      <c r="DF8" s="33"/>
      <c r="DG8" s="33"/>
      <c r="DH8" s="33"/>
      <c r="DI8" s="33"/>
      <c r="DJ8" s="33"/>
      <c r="DK8" s="33"/>
      <c r="DL8" s="33"/>
      <c r="DM8" s="33"/>
      <c r="DN8" s="33"/>
      <c r="DO8" s="33"/>
      <c r="DP8" s="33"/>
      <c r="DQ8" s="33"/>
      <c r="DR8" s="33"/>
      <c r="DS8" s="33"/>
      <c r="DT8" s="33"/>
      <c r="DU8" s="33"/>
      <c r="DV8" s="33"/>
      <c r="DW8" s="33"/>
      <c r="DX8" s="33"/>
      <c r="DY8" s="33"/>
      <c r="DZ8" s="33"/>
      <c r="EA8" s="33"/>
      <c r="EB8" s="33"/>
      <c r="EC8" s="33"/>
      <c r="ED8" s="33"/>
    </row>
    <row r="9" spans="1:134" ht="15" x14ac:dyDescent="0.25">
      <c r="A9" s="42">
        <v>554</v>
      </c>
      <c r="B9" s="42">
        <v>1245.9100000000001</v>
      </c>
      <c r="C9" s="42">
        <v>609</v>
      </c>
      <c r="D9" s="42">
        <v>683.62400000000002</v>
      </c>
      <c r="E9" s="43">
        <v>554</v>
      </c>
      <c r="F9" s="43">
        <v>9155.1299999999992</v>
      </c>
      <c r="G9" s="43">
        <v>609</v>
      </c>
      <c r="H9" s="43">
        <v>1765.33</v>
      </c>
      <c r="I9" s="45">
        <v>554</v>
      </c>
      <c r="J9" s="45">
        <v>8760.77</v>
      </c>
      <c r="K9" s="45">
        <v>609</v>
      </c>
      <c r="L9" s="45">
        <v>167244</v>
      </c>
      <c r="M9" s="48">
        <v>554</v>
      </c>
      <c r="N9" s="48">
        <v>86483.8</v>
      </c>
      <c r="O9" s="48">
        <v>609</v>
      </c>
      <c r="P9" s="48">
        <v>2236.0700000000002</v>
      </c>
      <c r="Q9" s="47">
        <v>554</v>
      </c>
      <c r="R9" s="47">
        <v>23867.8</v>
      </c>
      <c r="S9" s="47">
        <v>609</v>
      </c>
      <c r="T9" s="47">
        <v>13984.3</v>
      </c>
      <c r="U9" s="102">
        <v>554</v>
      </c>
      <c r="V9" s="102">
        <v>22790.400000000001</v>
      </c>
      <c r="W9" s="102">
        <v>609</v>
      </c>
      <c r="X9" s="102">
        <v>22659.4</v>
      </c>
      <c r="Y9" s="50"/>
      <c r="Z9" s="50"/>
      <c r="AA9" s="50"/>
      <c r="AB9" s="50"/>
      <c r="AC9" s="50"/>
      <c r="AD9" s="50"/>
      <c r="AE9" s="50"/>
      <c r="AF9" s="50"/>
      <c r="AG9" s="50"/>
      <c r="AH9" s="50"/>
      <c r="AI9" s="50"/>
      <c r="AJ9" s="50"/>
      <c r="AK9" s="50"/>
      <c r="AL9" s="50"/>
      <c r="AM9" s="50"/>
      <c r="AN9" s="50"/>
      <c r="AO9" s="50"/>
      <c r="AP9" s="50"/>
      <c r="AQ9" s="50"/>
      <c r="AR9" s="50"/>
      <c r="AS9" s="50"/>
      <c r="AT9" s="50"/>
      <c r="AU9" s="50"/>
      <c r="AV9" s="50"/>
      <c r="AW9" s="50"/>
      <c r="AX9" s="50"/>
      <c r="AY9" s="50"/>
      <c r="AZ9" s="50"/>
      <c r="BA9" s="50"/>
      <c r="BB9" s="50"/>
      <c r="BC9" s="97"/>
      <c r="BD9" s="97"/>
      <c r="BE9" s="97"/>
      <c r="BF9" s="97"/>
      <c r="BG9" s="97"/>
      <c r="BH9" s="97"/>
      <c r="BI9" s="97"/>
      <c r="BJ9" s="97"/>
      <c r="BK9" s="97"/>
      <c r="BL9" s="97"/>
      <c r="BM9" s="97"/>
      <c r="BN9" s="97"/>
      <c r="BO9" s="97"/>
      <c r="BP9" s="97"/>
      <c r="BQ9" s="97"/>
      <c r="BR9" s="33"/>
      <c r="BS9" s="33"/>
      <c r="BT9" s="33"/>
      <c r="BU9" s="33"/>
      <c r="BV9" s="33"/>
      <c r="BW9" s="33"/>
      <c r="BX9" s="33"/>
      <c r="BY9" s="33"/>
      <c r="BZ9" s="33"/>
      <c r="CA9" s="33"/>
      <c r="CB9" s="33"/>
      <c r="CC9" s="33"/>
      <c r="CD9" s="33"/>
      <c r="CE9" s="33"/>
      <c r="CF9" s="33"/>
      <c r="CG9" s="33"/>
      <c r="CH9" s="33"/>
      <c r="CI9" s="33"/>
      <c r="CJ9" s="33"/>
      <c r="CK9" s="33"/>
      <c r="CL9" s="33"/>
      <c r="CM9" s="33"/>
      <c r="CN9" s="33"/>
      <c r="CO9" s="33"/>
      <c r="CP9" s="33"/>
      <c r="CQ9" s="33"/>
      <c r="CR9" s="33"/>
      <c r="CS9" s="33"/>
      <c r="CT9" s="33"/>
      <c r="CU9" s="33"/>
      <c r="CV9" s="33"/>
      <c r="CW9" s="33"/>
      <c r="CX9" s="33"/>
      <c r="CY9" s="33"/>
      <c r="CZ9" s="33"/>
      <c r="DA9" s="33"/>
      <c r="DB9" s="33"/>
      <c r="DC9" s="33"/>
      <c r="DD9" s="33"/>
      <c r="DE9" s="33"/>
      <c r="DF9" s="33"/>
      <c r="DG9" s="33"/>
      <c r="DH9" s="33"/>
      <c r="DI9" s="33"/>
      <c r="DJ9" s="33"/>
      <c r="DK9" s="33"/>
      <c r="DL9" s="33"/>
      <c r="DM9" s="33"/>
      <c r="DN9" s="33"/>
      <c r="DO9" s="33"/>
      <c r="DP9" s="33"/>
      <c r="DQ9" s="33"/>
      <c r="DR9" s="33"/>
      <c r="DS9" s="33"/>
      <c r="DT9" s="33"/>
      <c r="DU9" s="33"/>
      <c r="DV9" s="33"/>
      <c r="DW9" s="33"/>
      <c r="DX9" s="33"/>
      <c r="DY9" s="33"/>
      <c r="DZ9" s="33"/>
      <c r="EA9" s="33"/>
      <c r="EB9" s="33"/>
      <c r="EC9" s="33"/>
      <c r="ED9" s="33"/>
    </row>
    <row r="10" spans="1:134" ht="15" x14ac:dyDescent="0.25">
      <c r="A10" s="42">
        <v>555</v>
      </c>
      <c r="B10" s="42">
        <v>1329.72</v>
      </c>
      <c r="C10" s="42">
        <v>610</v>
      </c>
      <c r="D10" s="42">
        <v>669.86900000000003</v>
      </c>
      <c r="E10" s="43">
        <v>555</v>
      </c>
      <c r="F10" s="43">
        <v>9566.17</v>
      </c>
      <c r="G10" s="43">
        <v>610</v>
      </c>
      <c r="H10" s="43">
        <v>1672.74</v>
      </c>
      <c r="I10" s="45">
        <v>555</v>
      </c>
      <c r="J10" s="45">
        <v>9200.86</v>
      </c>
      <c r="K10" s="45">
        <v>610</v>
      </c>
      <c r="L10" s="45">
        <v>166933</v>
      </c>
      <c r="M10" s="48">
        <v>555</v>
      </c>
      <c r="N10" s="48">
        <v>94267.3</v>
      </c>
      <c r="O10" s="48">
        <v>610</v>
      </c>
      <c r="P10" s="48">
        <v>2183.5100000000002</v>
      </c>
      <c r="Q10" s="47">
        <v>555</v>
      </c>
      <c r="R10" s="47">
        <v>25570.5</v>
      </c>
      <c r="S10" s="47">
        <v>610</v>
      </c>
      <c r="T10" s="47">
        <v>13996.1</v>
      </c>
      <c r="U10" s="102">
        <v>555</v>
      </c>
      <c r="V10" s="102">
        <v>24676.799999999999</v>
      </c>
      <c r="W10" s="102">
        <v>610</v>
      </c>
      <c r="X10" s="102">
        <v>22395.200000000001</v>
      </c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  <c r="AJ10" s="50"/>
      <c r="AK10" s="50"/>
      <c r="AL10" s="50"/>
      <c r="AM10" s="50"/>
      <c r="AN10" s="50"/>
      <c r="AO10" s="50"/>
      <c r="AP10" s="50"/>
      <c r="AQ10" s="50"/>
      <c r="AR10" s="50"/>
      <c r="AS10" s="50"/>
      <c r="AT10" s="50"/>
      <c r="AU10" s="50"/>
      <c r="AV10" s="50"/>
      <c r="AW10" s="50"/>
      <c r="AX10" s="50"/>
      <c r="AY10" s="50"/>
      <c r="AZ10" s="50"/>
      <c r="BA10" s="50"/>
      <c r="BB10" s="50"/>
      <c r="BC10" s="97"/>
      <c r="BD10" s="97"/>
      <c r="BE10" s="97"/>
      <c r="BF10" s="97"/>
      <c r="BG10" s="97"/>
      <c r="BH10" s="97"/>
      <c r="BI10" s="97"/>
      <c r="BJ10" s="97"/>
      <c r="BK10" s="97"/>
      <c r="BL10" s="97"/>
      <c r="BM10" s="97"/>
      <c r="BN10" s="97"/>
      <c r="BO10" s="97"/>
      <c r="BP10" s="97"/>
      <c r="BQ10" s="97"/>
      <c r="BR10" s="33"/>
      <c r="BS10" s="33"/>
      <c r="BT10" s="33"/>
      <c r="BU10" s="33"/>
      <c r="BV10" s="33"/>
      <c r="BW10" s="33"/>
      <c r="BX10" s="33"/>
      <c r="BY10" s="33"/>
      <c r="BZ10" s="33"/>
      <c r="CA10" s="33"/>
      <c r="CB10" s="33"/>
      <c r="CC10" s="33"/>
      <c r="CD10" s="33"/>
      <c r="CE10" s="33"/>
      <c r="CF10" s="33"/>
      <c r="CG10" s="33"/>
      <c r="CH10" s="33"/>
      <c r="CI10" s="33"/>
      <c r="CJ10" s="33"/>
      <c r="CK10" s="33"/>
      <c r="CL10" s="33"/>
      <c r="CM10" s="33"/>
      <c r="CN10" s="33"/>
      <c r="CO10" s="33"/>
      <c r="CP10" s="33"/>
      <c r="CQ10" s="33"/>
      <c r="CR10" s="33"/>
      <c r="CS10" s="33"/>
      <c r="CT10" s="33"/>
      <c r="CU10" s="33"/>
      <c r="CV10" s="33"/>
      <c r="CW10" s="33"/>
      <c r="CX10" s="33"/>
      <c r="CY10" s="33"/>
      <c r="CZ10" s="33"/>
      <c r="DA10" s="33"/>
      <c r="DB10" s="33"/>
      <c r="DC10" s="33"/>
      <c r="DD10" s="33"/>
      <c r="DE10" s="33"/>
      <c r="DF10" s="33"/>
      <c r="DG10" s="33"/>
      <c r="DH10" s="33"/>
      <c r="DI10" s="33"/>
      <c r="DJ10" s="33"/>
      <c r="DK10" s="33"/>
      <c r="DL10" s="33"/>
      <c r="DM10" s="33"/>
      <c r="DN10" s="33"/>
      <c r="DO10" s="33"/>
      <c r="DP10" s="33"/>
      <c r="DQ10" s="33"/>
      <c r="DR10" s="33"/>
      <c r="DS10" s="33"/>
      <c r="DT10" s="33"/>
      <c r="DU10" s="33"/>
      <c r="DV10" s="33"/>
      <c r="DW10" s="33"/>
      <c r="DX10" s="33"/>
      <c r="DY10" s="33"/>
      <c r="DZ10" s="33"/>
      <c r="EA10" s="33"/>
      <c r="EB10" s="33"/>
      <c r="EC10" s="33"/>
      <c r="ED10" s="33"/>
    </row>
    <row r="11" spans="1:134" ht="15" x14ac:dyDescent="0.25">
      <c r="A11" s="42">
        <v>556</v>
      </c>
      <c r="B11" s="42">
        <v>1305.45</v>
      </c>
      <c r="C11" s="42">
        <v>611</v>
      </c>
      <c r="D11" s="42">
        <v>632.60599999999999</v>
      </c>
      <c r="E11" s="43">
        <v>556</v>
      </c>
      <c r="F11" s="43">
        <v>10013</v>
      </c>
      <c r="G11" s="43">
        <v>611</v>
      </c>
      <c r="H11" s="43">
        <v>1643.22</v>
      </c>
      <c r="I11" s="45">
        <v>556</v>
      </c>
      <c r="J11" s="45">
        <v>9598.32</v>
      </c>
      <c r="K11" s="45">
        <v>611</v>
      </c>
      <c r="L11" s="45">
        <v>165381</v>
      </c>
      <c r="M11" s="48">
        <v>556</v>
      </c>
      <c r="N11" s="48">
        <v>100681</v>
      </c>
      <c r="O11" s="48">
        <v>611</v>
      </c>
      <c r="P11" s="48">
        <v>2129.1999999999998</v>
      </c>
      <c r="Q11" s="47">
        <v>556</v>
      </c>
      <c r="R11" s="47">
        <v>26992.3</v>
      </c>
      <c r="S11" s="47">
        <v>611</v>
      </c>
      <c r="T11" s="47">
        <v>13750.6</v>
      </c>
      <c r="U11" s="102">
        <v>556</v>
      </c>
      <c r="V11" s="102">
        <v>26117.200000000001</v>
      </c>
      <c r="W11" s="102">
        <v>611</v>
      </c>
      <c r="X11" s="102">
        <v>22225.5</v>
      </c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  <c r="AJ11" s="50"/>
      <c r="AK11" s="50"/>
      <c r="AL11" s="50"/>
      <c r="AM11" s="50"/>
      <c r="AN11" s="50"/>
      <c r="AO11" s="50"/>
      <c r="AP11" s="50"/>
      <c r="AQ11" s="50"/>
      <c r="AR11" s="50"/>
      <c r="AS11" s="50"/>
      <c r="AT11" s="50"/>
      <c r="AU11" s="50"/>
      <c r="AV11" s="50"/>
      <c r="AW11" s="50"/>
      <c r="AX11" s="50"/>
      <c r="AY11" s="50"/>
      <c r="AZ11" s="50"/>
      <c r="BA11" s="50"/>
      <c r="BB11" s="50"/>
      <c r="BC11" s="97"/>
      <c r="BD11" s="97"/>
      <c r="BE11" s="97"/>
      <c r="BF11" s="97"/>
      <c r="BG11" s="97"/>
      <c r="BH11" s="97"/>
      <c r="BI11" s="97"/>
      <c r="BJ11" s="97"/>
      <c r="BK11" s="97"/>
      <c r="BL11" s="97"/>
      <c r="BM11" s="97"/>
      <c r="BN11" s="97"/>
      <c r="BO11" s="97"/>
      <c r="BP11" s="97"/>
      <c r="BQ11" s="97"/>
      <c r="BR11" s="33"/>
      <c r="BS11" s="33"/>
      <c r="BT11" s="33"/>
      <c r="BU11" s="33"/>
      <c r="BV11" s="33"/>
      <c r="BW11" s="33"/>
      <c r="BX11" s="33"/>
      <c r="BY11" s="33"/>
      <c r="BZ11" s="33"/>
      <c r="CA11" s="33"/>
      <c r="CB11" s="33"/>
      <c r="CC11" s="33"/>
      <c r="CD11" s="33"/>
      <c r="CE11" s="33"/>
      <c r="CF11" s="33"/>
      <c r="CG11" s="33"/>
      <c r="CH11" s="33"/>
      <c r="CI11" s="33"/>
      <c r="CJ11" s="33"/>
      <c r="CK11" s="33"/>
      <c r="CL11" s="33"/>
      <c r="CM11" s="33"/>
      <c r="CN11" s="33"/>
      <c r="CO11" s="33"/>
      <c r="CP11" s="33"/>
      <c r="CQ11" s="33"/>
      <c r="CR11" s="33"/>
      <c r="CS11" s="33"/>
      <c r="CT11" s="33"/>
      <c r="CU11" s="33"/>
      <c r="CV11" s="33"/>
      <c r="CW11" s="33"/>
      <c r="CX11" s="33"/>
      <c r="CY11" s="33"/>
      <c r="CZ11" s="33"/>
      <c r="DA11" s="33"/>
      <c r="DB11" s="33"/>
      <c r="DC11" s="33"/>
      <c r="DD11" s="33"/>
      <c r="DE11" s="33"/>
      <c r="DF11" s="33"/>
      <c r="DG11" s="33"/>
      <c r="DH11" s="33"/>
      <c r="DI11" s="33"/>
      <c r="DJ11" s="33"/>
      <c r="DK11" s="33"/>
      <c r="DL11" s="33"/>
      <c r="DM11" s="33"/>
      <c r="DN11" s="33"/>
      <c r="DO11" s="33"/>
      <c r="DP11" s="33"/>
      <c r="DQ11" s="33"/>
      <c r="DR11" s="33"/>
      <c r="DS11" s="33"/>
      <c r="DT11" s="33"/>
      <c r="DU11" s="33"/>
      <c r="DV11" s="33"/>
      <c r="DW11" s="33"/>
      <c r="DX11" s="33"/>
      <c r="DY11" s="33"/>
      <c r="DZ11" s="33"/>
      <c r="EA11" s="33"/>
      <c r="EB11" s="33"/>
      <c r="EC11" s="33"/>
      <c r="ED11" s="33"/>
    </row>
    <row r="12" spans="1:134" ht="15" x14ac:dyDescent="0.25">
      <c r="A12" s="42">
        <v>557</v>
      </c>
      <c r="B12" s="42">
        <v>1300.45</v>
      </c>
      <c r="C12" s="42">
        <v>612</v>
      </c>
      <c r="D12" s="42">
        <v>661.86599999999999</v>
      </c>
      <c r="E12" s="43">
        <v>557</v>
      </c>
      <c r="F12" s="43">
        <v>10180.6</v>
      </c>
      <c r="G12" s="43">
        <v>612</v>
      </c>
      <c r="H12" s="43">
        <v>1645.22</v>
      </c>
      <c r="I12" s="45">
        <v>557</v>
      </c>
      <c r="J12" s="45">
        <v>9707.8799999999992</v>
      </c>
      <c r="K12" s="45">
        <v>612</v>
      </c>
      <c r="L12" s="45">
        <v>163527</v>
      </c>
      <c r="M12" s="48">
        <v>557</v>
      </c>
      <c r="N12" s="48">
        <v>104824</v>
      </c>
      <c r="O12" s="48">
        <v>612</v>
      </c>
      <c r="P12" s="48">
        <v>2115.44</v>
      </c>
      <c r="Q12" s="47">
        <v>557</v>
      </c>
      <c r="R12" s="47">
        <v>27890.9</v>
      </c>
      <c r="S12" s="47">
        <v>612</v>
      </c>
      <c r="T12" s="47">
        <v>13598</v>
      </c>
      <c r="U12" s="102">
        <v>557</v>
      </c>
      <c r="V12" s="102">
        <v>27022.7</v>
      </c>
      <c r="W12" s="102">
        <v>612</v>
      </c>
      <c r="X12" s="102">
        <v>22008.5</v>
      </c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  <c r="AJ12" s="50"/>
      <c r="AK12" s="50"/>
      <c r="AL12" s="50"/>
      <c r="AM12" s="50"/>
      <c r="AN12" s="50"/>
      <c r="AO12" s="50"/>
      <c r="AP12" s="50"/>
      <c r="AQ12" s="50"/>
      <c r="AR12" s="50"/>
      <c r="AS12" s="50"/>
      <c r="AT12" s="50"/>
      <c r="AU12" s="50"/>
      <c r="AV12" s="50"/>
      <c r="AW12" s="50"/>
      <c r="AX12" s="50"/>
      <c r="AY12" s="50"/>
      <c r="AZ12" s="50"/>
      <c r="BA12" s="50"/>
      <c r="BB12" s="50"/>
      <c r="BC12" s="97"/>
      <c r="BD12" s="97"/>
      <c r="BE12" s="97"/>
      <c r="BF12" s="97"/>
      <c r="BG12" s="97"/>
      <c r="BH12" s="97"/>
      <c r="BI12" s="97"/>
      <c r="BJ12" s="97"/>
      <c r="BK12" s="97"/>
      <c r="BL12" s="97"/>
      <c r="BM12" s="97"/>
      <c r="BN12" s="97"/>
      <c r="BO12" s="97"/>
      <c r="BP12" s="97"/>
      <c r="BQ12" s="97"/>
      <c r="BR12" s="33"/>
      <c r="BS12" s="33"/>
      <c r="BT12" s="33"/>
      <c r="BU12" s="33"/>
      <c r="BV12" s="33"/>
      <c r="BW12" s="33"/>
      <c r="BX12" s="33"/>
      <c r="BY12" s="33"/>
      <c r="BZ12" s="33"/>
      <c r="CA12" s="33"/>
      <c r="CB12" s="33"/>
      <c r="CC12" s="33"/>
      <c r="CD12" s="33"/>
      <c r="CE12" s="33"/>
      <c r="CF12" s="33"/>
      <c r="CG12" s="33"/>
      <c r="CH12" s="33"/>
      <c r="CI12" s="33"/>
      <c r="CJ12" s="33"/>
      <c r="CK12" s="33"/>
      <c r="CL12" s="33"/>
      <c r="CM12" s="33"/>
      <c r="CN12" s="33"/>
      <c r="CO12" s="33"/>
      <c r="CP12" s="33"/>
      <c r="CQ12" s="33"/>
      <c r="CR12" s="33"/>
      <c r="CS12" s="33"/>
      <c r="CT12" s="33"/>
      <c r="CU12" s="33"/>
      <c r="CV12" s="33"/>
      <c r="CW12" s="33"/>
      <c r="CX12" s="33"/>
      <c r="CY12" s="33"/>
      <c r="CZ12" s="33"/>
      <c r="DA12" s="33"/>
      <c r="DB12" s="33"/>
      <c r="DC12" s="33"/>
      <c r="DD12" s="33"/>
      <c r="DE12" s="33"/>
      <c r="DF12" s="33"/>
      <c r="DG12" s="33"/>
      <c r="DH12" s="33"/>
      <c r="DI12" s="33"/>
      <c r="DJ12" s="33"/>
      <c r="DK12" s="33"/>
      <c r="DL12" s="33"/>
      <c r="DM12" s="33"/>
      <c r="DN12" s="33"/>
      <c r="DO12" s="33"/>
      <c r="DP12" s="33"/>
      <c r="DQ12" s="33"/>
      <c r="DR12" s="33"/>
      <c r="DS12" s="33"/>
      <c r="DT12" s="33"/>
      <c r="DU12" s="33"/>
      <c r="DV12" s="33"/>
      <c r="DW12" s="33"/>
      <c r="DX12" s="33"/>
      <c r="DY12" s="33"/>
      <c r="DZ12" s="33"/>
      <c r="EA12" s="33"/>
      <c r="EB12" s="33"/>
      <c r="EC12" s="33"/>
      <c r="ED12" s="33"/>
    </row>
    <row r="13" spans="1:134" ht="15" x14ac:dyDescent="0.25">
      <c r="A13" s="42">
        <v>558</v>
      </c>
      <c r="B13" s="42">
        <v>1323.21</v>
      </c>
      <c r="C13" s="42">
        <v>613</v>
      </c>
      <c r="D13" s="42">
        <v>640.60900000000004</v>
      </c>
      <c r="E13" s="43">
        <v>558</v>
      </c>
      <c r="F13" s="43">
        <v>10118</v>
      </c>
      <c r="G13" s="43">
        <v>613</v>
      </c>
      <c r="H13" s="43">
        <v>1576.91</v>
      </c>
      <c r="I13" s="45">
        <v>558</v>
      </c>
      <c r="J13" s="45">
        <v>9852.89</v>
      </c>
      <c r="K13" s="45">
        <v>613</v>
      </c>
      <c r="L13" s="45">
        <v>160837</v>
      </c>
      <c r="M13" s="48">
        <v>558</v>
      </c>
      <c r="N13" s="48">
        <v>107575</v>
      </c>
      <c r="O13" s="48">
        <v>613</v>
      </c>
      <c r="P13" s="48">
        <v>2070.89</v>
      </c>
      <c r="Q13" s="47">
        <v>558</v>
      </c>
      <c r="R13" s="47">
        <v>28445</v>
      </c>
      <c r="S13" s="47">
        <v>613</v>
      </c>
      <c r="T13" s="47">
        <v>13339.4</v>
      </c>
      <c r="U13" s="102">
        <v>558</v>
      </c>
      <c r="V13" s="102">
        <v>27690.7</v>
      </c>
      <c r="W13" s="102">
        <v>613</v>
      </c>
      <c r="X13" s="102">
        <v>21626.9</v>
      </c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  <c r="AJ13" s="50"/>
      <c r="AK13" s="50"/>
      <c r="AL13" s="50"/>
      <c r="AM13" s="50"/>
      <c r="AN13" s="50"/>
      <c r="AO13" s="50"/>
      <c r="AP13" s="50"/>
      <c r="AQ13" s="50"/>
      <c r="AR13" s="50"/>
      <c r="AS13" s="50"/>
      <c r="AT13" s="50"/>
      <c r="AU13" s="50"/>
      <c r="AV13" s="50"/>
      <c r="AW13" s="50"/>
      <c r="AX13" s="50"/>
      <c r="AY13" s="50"/>
      <c r="AZ13" s="50"/>
      <c r="BA13" s="50"/>
      <c r="BB13" s="50"/>
      <c r="BC13" s="97"/>
      <c r="BD13" s="97"/>
      <c r="BE13" s="97"/>
      <c r="BF13" s="97"/>
      <c r="BG13" s="97"/>
      <c r="BH13" s="97"/>
      <c r="BI13" s="97"/>
      <c r="BJ13" s="97"/>
      <c r="BK13" s="97"/>
      <c r="BL13" s="97"/>
      <c r="BM13" s="97"/>
      <c r="BN13" s="97"/>
      <c r="BO13" s="97"/>
      <c r="BP13" s="97"/>
      <c r="BQ13" s="97"/>
      <c r="BR13" s="33"/>
      <c r="BS13" s="33"/>
      <c r="BT13" s="33"/>
      <c r="BU13" s="33"/>
      <c r="BV13" s="33"/>
      <c r="BW13" s="33"/>
      <c r="BX13" s="33"/>
      <c r="BY13" s="33"/>
      <c r="BZ13" s="33"/>
      <c r="CA13" s="33"/>
      <c r="CB13" s="33"/>
      <c r="CC13" s="33"/>
      <c r="CD13" s="33"/>
      <c r="CE13" s="33"/>
      <c r="CF13" s="33"/>
      <c r="CG13" s="33"/>
      <c r="CH13" s="33"/>
      <c r="CI13" s="33"/>
      <c r="CJ13" s="33"/>
      <c r="CK13" s="33"/>
      <c r="CL13" s="33"/>
      <c r="CM13" s="33"/>
      <c r="CN13" s="33"/>
      <c r="CO13" s="33"/>
      <c r="CP13" s="33"/>
      <c r="CQ13" s="33"/>
      <c r="CR13" s="33"/>
      <c r="CS13" s="33"/>
      <c r="CT13" s="33"/>
      <c r="CU13" s="33"/>
      <c r="CV13" s="33"/>
      <c r="CW13" s="33"/>
      <c r="CX13" s="33"/>
      <c r="CY13" s="33"/>
      <c r="CZ13" s="33"/>
      <c r="DA13" s="33"/>
      <c r="DB13" s="33"/>
      <c r="DC13" s="33"/>
      <c r="DD13" s="33"/>
      <c r="DE13" s="33"/>
      <c r="DF13" s="33"/>
      <c r="DG13" s="33"/>
      <c r="DH13" s="33"/>
      <c r="DI13" s="33"/>
      <c r="DJ13" s="33"/>
      <c r="DK13" s="33"/>
      <c r="DL13" s="33"/>
      <c r="DM13" s="33"/>
      <c r="DN13" s="33"/>
      <c r="DO13" s="33"/>
      <c r="DP13" s="33"/>
      <c r="DQ13" s="33"/>
      <c r="DR13" s="33"/>
      <c r="DS13" s="33"/>
      <c r="DT13" s="33"/>
      <c r="DU13" s="33"/>
      <c r="DV13" s="33"/>
      <c r="DW13" s="33"/>
      <c r="DX13" s="33"/>
      <c r="DY13" s="33"/>
      <c r="DZ13" s="33"/>
      <c r="EA13" s="33"/>
      <c r="EB13" s="33"/>
      <c r="EC13" s="33"/>
      <c r="ED13" s="33"/>
    </row>
    <row r="14" spans="1:134" ht="15" x14ac:dyDescent="0.25">
      <c r="A14" s="42">
        <v>559</v>
      </c>
      <c r="B14" s="42">
        <v>1307.95</v>
      </c>
      <c r="C14" s="42">
        <v>614</v>
      </c>
      <c r="D14" s="42">
        <v>609.34799999999996</v>
      </c>
      <c r="E14" s="43">
        <v>559</v>
      </c>
      <c r="F14" s="43">
        <v>10224.799999999999</v>
      </c>
      <c r="G14" s="43">
        <v>614</v>
      </c>
      <c r="H14" s="43">
        <v>1534.37</v>
      </c>
      <c r="I14" s="45">
        <v>559</v>
      </c>
      <c r="J14" s="45">
        <v>9786.0300000000007</v>
      </c>
      <c r="K14" s="45">
        <v>614</v>
      </c>
      <c r="L14" s="45">
        <v>157062</v>
      </c>
      <c r="M14" s="48">
        <v>559</v>
      </c>
      <c r="N14" s="48">
        <v>109230</v>
      </c>
      <c r="O14" s="48">
        <v>614</v>
      </c>
      <c r="P14" s="48">
        <v>2025.34</v>
      </c>
      <c r="Q14" s="47">
        <v>559</v>
      </c>
      <c r="R14" s="47">
        <v>28714.799999999999</v>
      </c>
      <c r="S14" s="47">
        <v>614</v>
      </c>
      <c r="T14" s="47">
        <v>13119.9</v>
      </c>
      <c r="U14" s="102">
        <v>559</v>
      </c>
      <c r="V14" s="102">
        <v>27680.799999999999</v>
      </c>
      <c r="W14" s="102">
        <v>614</v>
      </c>
      <c r="X14" s="102">
        <v>21229.4</v>
      </c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  <c r="AJ14" s="50"/>
      <c r="AK14" s="50"/>
      <c r="AL14" s="50"/>
      <c r="AM14" s="50"/>
      <c r="AN14" s="50"/>
      <c r="AO14" s="50"/>
      <c r="AP14" s="50"/>
      <c r="AQ14" s="50"/>
      <c r="AR14" s="50"/>
      <c r="AS14" s="50"/>
      <c r="AT14" s="50"/>
      <c r="AU14" s="50"/>
      <c r="AV14" s="50"/>
      <c r="AW14" s="50"/>
      <c r="AX14" s="50"/>
      <c r="AY14" s="50"/>
      <c r="AZ14" s="50"/>
      <c r="BA14" s="50"/>
      <c r="BB14" s="50"/>
      <c r="BC14" s="97"/>
      <c r="BD14" s="97"/>
      <c r="BE14" s="97"/>
      <c r="BF14" s="97"/>
      <c r="BG14" s="97"/>
      <c r="BH14" s="97"/>
      <c r="BI14" s="97"/>
      <c r="BJ14" s="97"/>
      <c r="BK14" s="97"/>
      <c r="BL14" s="97"/>
      <c r="BM14" s="97"/>
      <c r="BN14" s="97"/>
      <c r="BO14" s="97"/>
      <c r="BP14" s="97"/>
      <c r="BQ14" s="97"/>
      <c r="BR14" s="33"/>
      <c r="BS14" s="33"/>
      <c r="BT14" s="33"/>
      <c r="BU14" s="33"/>
      <c r="BV14" s="33"/>
      <c r="BW14" s="33"/>
      <c r="BX14" s="33"/>
      <c r="BY14" s="33"/>
      <c r="BZ14" s="33"/>
      <c r="CA14" s="33"/>
      <c r="CB14" s="33"/>
      <c r="CC14" s="33"/>
      <c r="CD14" s="33"/>
      <c r="CE14" s="33"/>
      <c r="CF14" s="33"/>
      <c r="CG14" s="33"/>
      <c r="CH14" s="33"/>
      <c r="CI14" s="33"/>
      <c r="CJ14" s="33"/>
      <c r="CK14" s="33"/>
      <c r="CL14" s="33"/>
      <c r="CM14" s="33"/>
      <c r="CN14" s="33"/>
      <c r="CO14" s="33"/>
      <c r="CP14" s="33"/>
      <c r="CQ14" s="33"/>
      <c r="CR14" s="33"/>
      <c r="CS14" s="33"/>
      <c r="CT14" s="33"/>
      <c r="CU14" s="33"/>
      <c r="CV14" s="33"/>
      <c r="CW14" s="33"/>
      <c r="CX14" s="33"/>
      <c r="CY14" s="33"/>
      <c r="CZ14" s="33"/>
      <c r="DA14" s="33"/>
      <c r="DB14" s="33"/>
      <c r="DC14" s="33"/>
      <c r="DD14" s="33"/>
      <c r="DE14" s="33"/>
      <c r="DF14" s="33"/>
      <c r="DG14" s="33"/>
      <c r="DH14" s="33"/>
      <c r="DI14" s="33"/>
      <c r="DJ14" s="33"/>
      <c r="DK14" s="33"/>
      <c r="DL14" s="33"/>
      <c r="DM14" s="33"/>
      <c r="DN14" s="33"/>
      <c r="DO14" s="33"/>
      <c r="DP14" s="33"/>
      <c r="DQ14" s="33"/>
      <c r="DR14" s="33"/>
      <c r="DS14" s="33"/>
      <c r="DT14" s="33"/>
      <c r="DU14" s="33"/>
      <c r="DV14" s="33"/>
      <c r="DW14" s="33"/>
      <c r="DX14" s="33"/>
      <c r="DY14" s="33"/>
      <c r="DZ14" s="33"/>
      <c r="EA14" s="33"/>
      <c r="EB14" s="33"/>
      <c r="EC14" s="33"/>
      <c r="ED14" s="33"/>
    </row>
    <row r="15" spans="1:134" ht="15" x14ac:dyDescent="0.25">
      <c r="A15" s="42">
        <v>560</v>
      </c>
      <c r="B15" s="42">
        <v>1273.43</v>
      </c>
      <c r="C15" s="42">
        <v>615</v>
      </c>
      <c r="D15" s="42">
        <v>634.35699999999997</v>
      </c>
      <c r="E15" s="43">
        <v>560</v>
      </c>
      <c r="F15" s="43">
        <v>10024.5</v>
      </c>
      <c r="G15" s="43">
        <v>615</v>
      </c>
      <c r="H15" s="43">
        <v>1504.1</v>
      </c>
      <c r="I15" s="45">
        <v>560</v>
      </c>
      <c r="J15" s="45">
        <v>9946.8700000000008</v>
      </c>
      <c r="K15" s="45">
        <v>615</v>
      </c>
      <c r="L15" s="45">
        <v>154420</v>
      </c>
      <c r="M15" s="48">
        <v>560</v>
      </c>
      <c r="N15" s="48">
        <v>109376</v>
      </c>
      <c r="O15" s="48">
        <v>615</v>
      </c>
      <c r="P15" s="48">
        <v>2040.35</v>
      </c>
      <c r="Q15" s="47">
        <v>560</v>
      </c>
      <c r="R15" s="47">
        <v>29066.1</v>
      </c>
      <c r="S15" s="47">
        <v>615</v>
      </c>
      <c r="T15" s="47">
        <v>12965.1</v>
      </c>
      <c r="U15" s="102">
        <v>560</v>
      </c>
      <c r="V15" s="102">
        <v>27772.400000000001</v>
      </c>
      <c r="W15" s="102">
        <v>615</v>
      </c>
      <c r="X15" s="102">
        <v>20916.2</v>
      </c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  <c r="AJ15" s="50"/>
      <c r="AK15" s="50"/>
      <c r="AL15" s="50"/>
      <c r="AM15" s="50"/>
      <c r="AN15" s="50"/>
      <c r="AO15" s="50"/>
      <c r="AP15" s="50"/>
      <c r="AQ15" s="50"/>
      <c r="AR15" s="50"/>
      <c r="AS15" s="50"/>
      <c r="AT15" s="50"/>
      <c r="AU15" s="50"/>
      <c r="AV15" s="50"/>
      <c r="AW15" s="50"/>
      <c r="AX15" s="50"/>
      <c r="AY15" s="50"/>
      <c r="AZ15" s="50"/>
      <c r="BA15" s="50"/>
      <c r="BB15" s="50"/>
      <c r="BC15" s="97"/>
      <c r="BD15" s="97"/>
      <c r="BE15" s="97"/>
      <c r="BF15" s="97"/>
      <c r="BG15" s="97"/>
      <c r="BH15" s="97"/>
      <c r="BI15" s="97"/>
      <c r="BJ15" s="97"/>
      <c r="BK15" s="97"/>
      <c r="BL15" s="97"/>
      <c r="BM15" s="97"/>
      <c r="BN15" s="97"/>
      <c r="BO15" s="97"/>
      <c r="BP15" s="97"/>
      <c r="BQ15" s="97"/>
      <c r="BR15" s="33"/>
      <c r="BS15" s="33"/>
      <c r="BT15" s="33"/>
      <c r="BU15" s="33"/>
      <c r="BV15" s="33"/>
      <c r="BW15" s="33"/>
      <c r="BX15" s="33"/>
      <c r="BY15" s="33"/>
      <c r="BZ15" s="33"/>
      <c r="CA15" s="33"/>
      <c r="CB15" s="33"/>
      <c r="CC15" s="33"/>
      <c r="CD15" s="33"/>
      <c r="CE15" s="33"/>
      <c r="CF15" s="33"/>
      <c r="CG15" s="33"/>
      <c r="CH15" s="33"/>
      <c r="CI15" s="33"/>
      <c r="CJ15" s="33"/>
      <c r="CK15" s="33"/>
      <c r="CL15" s="33"/>
      <c r="CM15" s="33"/>
      <c r="CN15" s="33"/>
      <c r="CO15" s="33"/>
      <c r="CP15" s="33"/>
      <c r="CQ15" s="33"/>
      <c r="CR15" s="33"/>
      <c r="CS15" s="33"/>
      <c r="CT15" s="33"/>
      <c r="CU15" s="33"/>
      <c r="CV15" s="33"/>
      <c r="CW15" s="33"/>
      <c r="CX15" s="33"/>
      <c r="CY15" s="33"/>
      <c r="CZ15" s="33"/>
      <c r="DA15" s="33"/>
      <c r="DB15" s="33"/>
      <c r="DC15" s="33"/>
      <c r="DD15" s="33"/>
      <c r="DE15" s="33"/>
      <c r="DF15" s="33"/>
      <c r="DG15" s="33"/>
      <c r="DH15" s="33"/>
      <c r="DI15" s="33"/>
      <c r="DJ15" s="33"/>
      <c r="DK15" s="33"/>
      <c r="DL15" s="33"/>
      <c r="DM15" s="33"/>
      <c r="DN15" s="33"/>
      <c r="DO15" s="33"/>
      <c r="DP15" s="33"/>
      <c r="DQ15" s="33"/>
      <c r="DR15" s="33"/>
      <c r="DS15" s="33"/>
      <c r="DT15" s="33"/>
      <c r="DU15" s="33"/>
      <c r="DV15" s="33"/>
      <c r="DW15" s="33"/>
      <c r="DX15" s="33"/>
      <c r="DY15" s="33"/>
      <c r="DZ15" s="33"/>
      <c r="EA15" s="33"/>
      <c r="EB15" s="33"/>
      <c r="EC15" s="33"/>
      <c r="ED15" s="33"/>
    </row>
    <row r="16" spans="1:134" ht="15" x14ac:dyDescent="0.25">
      <c r="A16" s="42">
        <v>561</v>
      </c>
      <c r="B16" s="42">
        <v>1297.7</v>
      </c>
      <c r="C16" s="42">
        <v>616</v>
      </c>
      <c r="D16" s="42">
        <v>618.101</v>
      </c>
      <c r="E16" s="43">
        <v>561</v>
      </c>
      <c r="F16" s="43">
        <v>10085.6</v>
      </c>
      <c r="G16" s="43">
        <v>616</v>
      </c>
      <c r="H16" s="43">
        <v>1483.83</v>
      </c>
      <c r="I16" s="45">
        <v>561</v>
      </c>
      <c r="J16" s="45">
        <v>9976.27</v>
      </c>
      <c r="K16" s="45">
        <v>616</v>
      </c>
      <c r="L16" s="45">
        <v>152895</v>
      </c>
      <c r="M16" s="48">
        <v>561</v>
      </c>
      <c r="N16" s="48">
        <v>109062</v>
      </c>
      <c r="O16" s="48">
        <v>616</v>
      </c>
      <c r="P16" s="48">
        <v>2002.31</v>
      </c>
      <c r="Q16" s="47">
        <v>561</v>
      </c>
      <c r="R16" s="47">
        <v>28726.799999999999</v>
      </c>
      <c r="S16" s="47">
        <v>616</v>
      </c>
      <c r="T16" s="47">
        <v>12690</v>
      </c>
      <c r="U16" s="102">
        <v>561</v>
      </c>
      <c r="V16" s="102">
        <v>27875.4</v>
      </c>
      <c r="W16" s="102">
        <v>616</v>
      </c>
      <c r="X16" s="102">
        <v>20665.5</v>
      </c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  <c r="AJ16" s="50"/>
      <c r="AK16" s="50"/>
      <c r="AL16" s="50"/>
      <c r="AM16" s="50"/>
      <c r="AN16" s="50"/>
      <c r="AO16" s="50"/>
      <c r="AP16" s="50"/>
      <c r="AQ16" s="50"/>
      <c r="AR16" s="50"/>
      <c r="AS16" s="50"/>
      <c r="AT16" s="50"/>
      <c r="AU16" s="50"/>
      <c r="AV16" s="50"/>
      <c r="AW16" s="50"/>
      <c r="AX16" s="50"/>
      <c r="AY16" s="50"/>
      <c r="AZ16" s="50"/>
      <c r="BA16" s="50"/>
      <c r="BB16" s="50"/>
      <c r="BC16" s="97"/>
      <c r="BD16" s="97"/>
      <c r="BE16" s="97"/>
      <c r="BF16" s="97"/>
      <c r="BG16" s="97"/>
      <c r="BH16" s="97"/>
      <c r="BI16" s="97"/>
      <c r="BJ16" s="97"/>
      <c r="BK16" s="97"/>
      <c r="BL16" s="97"/>
      <c r="BM16" s="97"/>
      <c r="BN16" s="97"/>
      <c r="BO16" s="97"/>
      <c r="BP16" s="97"/>
      <c r="BQ16" s="97"/>
      <c r="BR16" s="33"/>
      <c r="BS16" s="33"/>
      <c r="BT16" s="33"/>
      <c r="BU16" s="33"/>
      <c r="BV16" s="33"/>
      <c r="BW16" s="33"/>
      <c r="BX16" s="33"/>
      <c r="BY16" s="33"/>
      <c r="BZ16" s="33"/>
      <c r="CA16" s="33"/>
      <c r="CB16" s="33"/>
      <c r="CC16" s="33"/>
      <c r="CD16" s="33"/>
      <c r="CE16" s="33"/>
      <c r="CF16" s="33"/>
      <c r="CG16" s="33"/>
      <c r="CH16" s="33"/>
      <c r="CI16" s="33"/>
      <c r="CJ16" s="33"/>
      <c r="CK16" s="33"/>
      <c r="CL16" s="33"/>
      <c r="CM16" s="33"/>
      <c r="CN16" s="33"/>
      <c r="CO16" s="33"/>
      <c r="CP16" s="33"/>
      <c r="CQ16" s="33"/>
      <c r="CR16" s="33"/>
      <c r="CS16" s="33"/>
      <c r="CT16" s="33"/>
      <c r="CU16" s="33"/>
      <c r="CV16" s="33"/>
      <c r="CW16" s="33"/>
      <c r="CX16" s="33"/>
      <c r="CY16" s="33"/>
      <c r="CZ16" s="33"/>
      <c r="DA16" s="33"/>
      <c r="DB16" s="33"/>
      <c r="DC16" s="33"/>
      <c r="DD16" s="33"/>
      <c r="DE16" s="33"/>
      <c r="DF16" s="33"/>
      <c r="DG16" s="33"/>
      <c r="DH16" s="33"/>
      <c r="DI16" s="33"/>
      <c r="DJ16" s="33"/>
      <c r="DK16" s="33"/>
      <c r="DL16" s="33"/>
      <c r="DM16" s="33"/>
      <c r="DN16" s="33"/>
      <c r="DO16" s="33"/>
      <c r="DP16" s="33"/>
      <c r="DQ16" s="33"/>
      <c r="DR16" s="33"/>
      <c r="DS16" s="33"/>
      <c r="DT16" s="33"/>
      <c r="DU16" s="33"/>
      <c r="DV16" s="33"/>
      <c r="DW16" s="33"/>
      <c r="DX16" s="33"/>
      <c r="DY16" s="33"/>
      <c r="DZ16" s="33"/>
      <c r="EA16" s="33"/>
      <c r="EB16" s="33"/>
      <c r="EC16" s="33"/>
      <c r="ED16" s="33"/>
    </row>
    <row r="17" spans="1:134" ht="15" x14ac:dyDescent="0.25">
      <c r="A17" s="42">
        <v>562</v>
      </c>
      <c r="B17" s="42">
        <v>1273.93</v>
      </c>
      <c r="C17" s="42">
        <v>617</v>
      </c>
      <c r="D17" s="42">
        <v>586.59100000000001</v>
      </c>
      <c r="E17" s="43">
        <v>562</v>
      </c>
      <c r="F17" s="43">
        <v>10044.6</v>
      </c>
      <c r="G17" s="43">
        <v>617</v>
      </c>
      <c r="H17" s="43">
        <v>1544.38</v>
      </c>
      <c r="I17" s="45">
        <v>562</v>
      </c>
      <c r="J17" s="45">
        <v>9942.35</v>
      </c>
      <c r="K17" s="45">
        <v>617</v>
      </c>
      <c r="L17" s="45">
        <v>150717</v>
      </c>
      <c r="M17" s="48">
        <v>562</v>
      </c>
      <c r="N17" s="48">
        <v>108665</v>
      </c>
      <c r="O17" s="48">
        <v>617</v>
      </c>
      <c r="P17" s="48">
        <v>1996.56</v>
      </c>
      <c r="Q17" s="47">
        <v>562</v>
      </c>
      <c r="R17" s="47">
        <v>28528</v>
      </c>
      <c r="S17" s="47">
        <v>617</v>
      </c>
      <c r="T17" s="47">
        <v>12588</v>
      </c>
      <c r="U17" s="102">
        <v>562</v>
      </c>
      <c r="V17" s="102">
        <v>27718.1</v>
      </c>
      <c r="W17" s="102">
        <v>617</v>
      </c>
      <c r="X17" s="102">
        <v>20272.8</v>
      </c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  <c r="AJ17" s="50"/>
      <c r="AK17" s="50"/>
      <c r="AL17" s="50"/>
      <c r="AM17" s="50"/>
      <c r="AN17" s="50"/>
      <c r="AO17" s="50"/>
      <c r="AP17" s="50"/>
      <c r="AQ17" s="50"/>
      <c r="AR17" s="50"/>
      <c r="AS17" s="50"/>
      <c r="AT17" s="50"/>
      <c r="AU17" s="50"/>
      <c r="AV17" s="50"/>
      <c r="AW17" s="50"/>
      <c r="AX17" s="50"/>
      <c r="AY17" s="50"/>
      <c r="AZ17" s="50"/>
      <c r="BA17" s="50"/>
      <c r="BB17" s="50"/>
      <c r="BC17" s="97"/>
      <c r="BD17" s="97"/>
      <c r="BE17" s="97"/>
      <c r="BF17" s="97"/>
      <c r="BG17" s="97"/>
      <c r="BH17" s="97"/>
      <c r="BI17" s="97"/>
      <c r="BJ17" s="97"/>
      <c r="BK17" s="97"/>
      <c r="BL17" s="97"/>
      <c r="BM17" s="97"/>
      <c r="BN17" s="97"/>
      <c r="BO17" s="97"/>
      <c r="BP17" s="97"/>
      <c r="BQ17" s="97"/>
      <c r="BR17" s="33"/>
      <c r="BS17" s="33"/>
      <c r="BT17" s="33"/>
      <c r="BU17" s="33"/>
      <c r="BV17" s="33"/>
      <c r="BW17" s="33"/>
      <c r="BX17" s="33"/>
      <c r="BY17" s="33"/>
      <c r="BZ17" s="33"/>
      <c r="CA17" s="33"/>
      <c r="CB17" s="33"/>
      <c r="CC17" s="33"/>
      <c r="CD17" s="33"/>
      <c r="CE17" s="33"/>
      <c r="CF17" s="33"/>
      <c r="CG17" s="33"/>
      <c r="CH17" s="33"/>
      <c r="CI17" s="33"/>
      <c r="CJ17" s="33"/>
      <c r="CK17" s="33"/>
      <c r="CL17" s="33"/>
      <c r="CM17" s="33"/>
      <c r="CN17" s="33"/>
      <c r="CO17" s="33"/>
      <c r="CP17" s="33"/>
      <c r="CQ17" s="33"/>
      <c r="CR17" s="33"/>
      <c r="CS17" s="33"/>
      <c r="CT17" s="33"/>
      <c r="CU17" s="33"/>
      <c r="CV17" s="33"/>
      <c r="CW17" s="33"/>
      <c r="CX17" s="33"/>
      <c r="CY17" s="33"/>
      <c r="CZ17" s="33"/>
      <c r="DA17" s="33"/>
      <c r="DB17" s="33"/>
      <c r="DC17" s="33"/>
      <c r="DD17" s="33"/>
      <c r="DE17" s="33"/>
      <c r="DF17" s="33"/>
      <c r="DG17" s="33"/>
      <c r="DH17" s="33"/>
      <c r="DI17" s="33"/>
      <c r="DJ17" s="33"/>
      <c r="DK17" s="33"/>
      <c r="DL17" s="33"/>
      <c r="DM17" s="33"/>
      <c r="DN17" s="33"/>
      <c r="DO17" s="33"/>
      <c r="DP17" s="33"/>
      <c r="DQ17" s="33"/>
      <c r="DR17" s="33"/>
      <c r="DS17" s="33"/>
      <c r="DT17" s="33"/>
      <c r="DU17" s="33"/>
      <c r="DV17" s="33"/>
      <c r="DW17" s="33"/>
      <c r="DX17" s="33"/>
      <c r="DY17" s="33"/>
      <c r="DZ17" s="33"/>
      <c r="EA17" s="33"/>
      <c r="EB17" s="33"/>
      <c r="EC17" s="33"/>
      <c r="ED17" s="33"/>
    </row>
    <row r="18" spans="1:134" ht="15" x14ac:dyDescent="0.25">
      <c r="A18" s="42">
        <v>563</v>
      </c>
      <c r="B18" s="42">
        <v>1291.69</v>
      </c>
      <c r="C18" s="42">
        <v>618</v>
      </c>
      <c r="D18" s="42">
        <v>578.08900000000006</v>
      </c>
      <c r="E18" s="43">
        <v>563</v>
      </c>
      <c r="F18" s="43">
        <v>9912.69</v>
      </c>
      <c r="G18" s="43">
        <v>618</v>
      </c>
      <c r="H18" s="43">
        <v>1466.82</v>
      </c>
      <c r="I18" s="45">
        <v>563</v>
      </c>
      <c r="J18" s="45">
        <v>9957.43</v>
      </c>
      <c r="K18" s="45">
        <v>618</v>
      </c>
      <c r="L18" s="45">
        <v>148199</v>
      </c>
      <c r="M18" s="48">
        <v>563</v>
      </c>
      <c r="N18" s="48">
        <v>107310</v>
      </c>
      <c r="O18" s="48">
        <v>618</v>
      </c>
      <c r="P18" s="48">
        <v>1971.28</v>
      </c>
      <c r="Q18" s="47">
        <v>563</v>
      </c>
      <c r="R18" s="47">
        <v>28258.5</v>
      </c>
      <c r="S18" s="47">
        <v>618</v>
      </c>
      <c r="T18" s="47">
        <v>12519.6</v>
      </c>
      <c r="U18" s="102">
        <v>563</v>
      </c>
      <c r="V18" s="102">
        <v>27394.5</v>
      </c>
      <c r="W18" s="102">
        <v>618</v>
      </c>
      <c r="X18" s="102">
        <v>20070.400000000001</v>
      </c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  <c r="AJ18" s="50"/>
      <c r="AK18" s="50"/>
      <c r="AL18" s="50"/>
      <c r="AM18" s="50"/>
      <c r="AN18" s="50"/>
      <c r="AO18" s="50"/>
      <c r="AP18" s="50"/>
      <c r="AQ18" s="50"/>
      <c r="AR18" s="50"/>
      <c r="AS18" s="50"/>
      <c r="AT18" s="50"/>
      <c r="AU18" s="50"/>
      <c r="AV18" s="50"/>
      <c r="AW18" s="50"/>
      <c r="AX18" s="50"/>
      <c r="AY18" s="50"/>
      <c r="AZ18" s="50"/>
      <c r="BA18" s="50"/>
      <c r="BB18" s="50"/>
      <c r="BC18" s="97"/>
      <c r="BD18" s="97"/>
      <c r="BE18" s="97"/>
      <c r="BF18" s="97"/>
      <c r="BG18" s="97"/>
      <c r="BH18" s="97"/>
      <c r="BI18" s="97"/>
      <c r="BJ18" s="97"/>
      <c r="BK18" s="97"/>
      <c r="BL18" s="97"/>
      <c r="BM18" s="97"/>
      <c r="BN18" s="97"/>
      <c r="BO18" s="97"/>
      <c r="BP18" s="97"/>
      <c r="BQ18" s="97"/>
      <c r="BR18" s="33"/>
      <c r="BS18" s="33"/>
      <c r="BT18" s="33"/>
      <c r="BU18" s="33"/>
      <c r="BV18" s="33"/>
      <c r="BW18" s="33"/>
      <c r="BX18" s="33"/>
      <c r="BY18" s="33"/>
      <c r="BZ18" s="33"/>
      <c r="CA18" s="33"/>
      <c r="CB18" s="33"/>
      <c r="CC18" s="33"/>
      <c r="CD18" s="33"/>
      <c r="CE18" s="33"/>
      <c r="CF18" s="33"/>
      <c r="CG18" s="33"/>
      <c r="CH18" s="33"/>
      <c r="CI18" s="33"/>
      <c r="CJ18" s="33"/>
      <c r="CK18" s="33"/>
      <c r="CL18" s="33"/>
      <c r="CM18" s="33"/>
      <c r="CN18" s="33"/>
      <c r="CO18" s="33"/>
      <c r="CP18" s="33"/>
      <c r="CQ18" s="33"/>
      <c r="CR18" s="33"/>
      <c r="CS18" s="33"/>
      <c r="CT18" s="33"/>
      <c r="CU18" s="33"/>
      <c r="CV18" s="33"/>
      <c r="CW18" s="33"/>
      <c r="CX18" s="33"/>
      <c r="CY18" s="33"/>
      <c r="CZ18" s="33"/>
      <c r="DA18" s="33"/>
      <c r="DB18" s="33"/>
      <c r="DC18" s="33"/>
      <c r="DD18" s="33"/>
      <c r="DE18" s="33"/>
      <c r="DF18" s="33"/>
      <c r="DG18" s="33"/>
      <c r="DH18" s="33"/>
      <c r="DI18" s="33"/>
      <c r="DJ18" s="33"/>
      <c r="DK18" s="33"/>
      <c r="DL18" s="33"/>
      <c r="DM18" s="33"/>
      <c r="DN18" s="33"/>
      <c r="DO18" s="33"/>
      <c r="DP18" s="33"/>
      <c r="DQ18" s="33"/>
      <c r="DR18" s="33"/>
      <c r="DS18" s="33"/>
      <c r="DT18" s="33"/>
      <c r="DU18" s="33"/>
      <c r="DV18" s="33"/>
      <c r="DW18" s="33"/>
      <c r="DX18" s="33"/>
      <c r="DY18" s="33"/>
      <c r="DZ18" s="33"/>
      <c r="EA18" s="33"/>
      <c r="EB18" s="33"/>
      <c r="EC18" s="33"/>
      <c r="ED18" s="33"/>
    </row>
    <row r="19" spans="1:134" ht="15" x14ac:dyDescent="0.25">
      <c r="A19" s="42">
        <v>564</v>
      </c>
      <c r="B19" s="42">
        <v>1265.42</v>
      </c>
      <c r="C19" s="42">
        <v>619</v>
      </c>
      <c r="D19" s="42">
        <v>590.84299999999996</v>
      </c>
      <c r="E19" s="43">
        <v>564</v>
      </c>
      <c r="F19" s="43">
        <v>9961.9500000000007</v>
      </c>
      <c r="G19" s="43">
        <v>619</v>
      </c>
      <c r="H19" s="43">
        <v>1488.84</v>
      </c>
      <c r="I19" s="45">
        <v>564</v>
      </c>
      <c r="J19" s="45">
        <v>9920.48</v>
      </c>
      <c r="K19" s="45">
        <v>619</v>
      </c>
      <c r="L19" s="45">
        <v>145703</v>
      </c>
      <c r="M19" s="48">
        <v>564</v>
      </c>
      <c r="N19" s="48">
        <v>105416</v>
      </c>
      <c r="O19" s="48">
        <v>619</v>
      </c>
      <c r="P19" s="48">
        <v>1929.49</v>
      </c>
      <c r="Q19" s="47">
        <v>564</v>
      </c>
      <c r="R19" s="47">
        <v>27789.4</v>
      </c>
      <c r="S19" s="47">
        <v>619</v>
      </c>
      <c r="T19" s="47">
        <v>12188.7</v>
      </c>
      <c r="U19" s="102">
        <v>564</v>
      </c>
      <c r="V19" s="102">
        <v>26988.7</v>
      </c>
      <c r="W19" s="102">
        <v>619</v>
      </c>
      <c r="X19" s="102">
        <v>19874.599999999999</v>
      </c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  <c r="AJ19" s="50"/>
      <c r="AK19" s="50"/>
      <c r="AL19" s="50"/>
      <c r="AM19" s="50"/>
      <c r="AN19" s="50"/>
      <c r="AO19" s="50"/>
      <c r="AP19" s="50"/>
      <c r="AQ19" s="50"/>
      <c r="AR19" s="50"/>
      <c r="AS19" s="50"/>
      <c r="AT19" s="50"/>
      <c r="AU19" s="50"/>
      <c r="AV19" s="50"/>
      <c r="AW19" s="50"/>
      <c r="AX19" s="50"/>
      <c r="AY19" s="50"/>
      <c r="AZ19" s="50"/>
      <c r="BA19" s="50"/>
      <c r="BB19" s="50"/>
      <c r="BC19" s="97"/>
      <c r="BD19" s="97"/>
      <c r="BE19" s="97"/>
      <c r="BF19" s="97"/>
      <c r="BG19" s="97"/>
      <c r="BH19" s="97"/>
      <c r="BI19" s="97"/>
      <c r="BJ19" s="97"/>
      <c r="BK19" s="97"/>
      <c r="BL19" s="97"/>
      <c r="BM19" s="97"/>
      <c r="BN19" s="97"/>
      <c r="BO19" s="97"/>
      <c r="BP19" s="97"/>
      <c r="BQ19" s="97"/>
      <c r="BR19" s="33"/>
      <c r="BS19" s="33"/>
      <c r="BT19" s="33"/>
      <c r="BU19" s="33"/>
      <c r="BV19" s="33"/>
      <c r="BW19" s="33"/>
      <c r="BX19" s="33"/>
      <c r="BY19" s="33"/>
      <c r="BZ19" s="33"/>
      <c r="CA19" s="33"/>
      <c r="CB19" s="33"/>
      <c r="CC19" s="33"/>
      <c r="CD19" s="33"/>
      <c r="CE19" s="33"/>
      <c r="CF19" s="33"/>
      <c r="CG19" s="33"/>
      <c r="CH19" s="33"/>
      <c r="CI19" s="33"/>
      <c r="CJ19" s="33"/>
      <c r="CK19" s="33"/>
      <c r="CL19" s="33"/>
      <c r="CM19" s="33"/>
      <c r="CN19" s="33"/>
      <c r="CO19" s="33"/>
      <c r="CP19" s="33"/>
      <c r="CQ19" s="33"/>
      <c r="CR19" s="33"/>
      <c r="CS19" s="33"/>
      <c r="CT19" s="33"/>
      <c r="CU19" s="33"/>
      <c r="CV19" s="33"/>
      <c r="CW19" s="33"/>
      <c r="CX19" s="33"/>
      <c r="CY19" s="33"/>
      <c r="CZ19" s="33"/>
      <c r="DA19" s="33"/>
      <c r="DB19" s="33"/>
      <c r="DC19" s="33"/>
      <c r="DD19" s="33"/>
      <c r="DE19" s="33"/>
      <c r="DF19" s="33"/>
      <c r="DG19" s="33"/>
      <c r="DH19" s="33"/>
      <c r="DI19" s="33"/>
      <c r="DJ19" s="33"/>
      <c r="DK19" s="33"/>
      <c r="DL19" s="33"/>
      <c r="DM19" s="33"/>
      <c r="DN19" s="33"/>
      <c r="DO19" s="33"/>
      <c r="DP19" s="33"/>
      <c r="DQ19" s="33"/>
      <c r="DR19" s="33"/>
      <c r="DS19" s="33"/>
      <c r="DT19" s="33"/>
      <c r="DU19" s="33"/>
      <c r="DV19" s="33"/>
      <c r="DW19" s="33"/>
      <c r="DX19" s="33"/>
      <c r="DY19" s="33"/>
      <c r="DZ19" s="33"/>
      <c r="EA19" s="33"/>
      <c r="EB19" s="33"/>
      <c r="EC19" s="33"/>
      <c r="ED19" s="33"/>
    </row>
    <row r="20" spans="1:134" ht="15" x14ac:dyDescent="0.25">
      <c r="A20" s="42">
        <v>565</v>
      </c>
      <c r="B20" s="42">
        <v>1295.95</v>
      </c>
      <c r="C20" s="42">
        <v>620</v>
      </c>
      <c r="D20" s="42">
        <v>602.346</v>
      </c>
      <c r="E20" s="43">
        <v>565</v>
      </c>
      <c r="F20" s="43">
        <v>9847.35</v>
      </c>
      <c r="G20" s="43">
        <v>620</v>
      </c>
      <c r="H20" s="43">
        <v>1450.81</v>
      </c>
      <c r="I20" s="45">
        <v>565</v>
      </c>
      <c r="J20" s="45">
        <v>10006.4</v>
      </c>
      <c r="K20" s="45">
        <v>620</v>
      </c>
      <c r="L20" s="45">
        <v>143388</v>
      </c>
      <c r="M20" s="48">
        <v>565</v>
      </c>
      <c r="N20" s="48">
        <v>102451</v>
      </c>
      <c r="O20" s="48">
        <v>620</v>
      </c>
      <c r="P20" s="48">
        <v>1958.77</v>
      </c>
      <c r="Q20" s="47">
        <v>565</v>
      </c>
      <c r="R20" s="47">
        <v>27450.799999999999</v>
      </c>
      <c r="S20" s="47">
        <v>620</v>
      </c>
      <c r="T20" s="47">
        <v>12088.8</v>
      </c>
      <c r="U20" s="102">
        <v>565</v>
      </c>
      <c r="V20" s="102">
        <v>26649.200000000001</v>
      </c>
      <c r="W20" s="102">
        <v>620</v>
      </c>
      <c r="X20" s="102">
        <v>19383.099999999999</v>
      </c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  <c r="AJ20" s="50"/>
      <c r="AK20" s="50"/>
      <c r="AL20" s="50"/>
      <c r="AM20" s="50"/>
      <c r="AN20" s="50"/>
      <c r="AO20" s="50"/>
      <c r="AP20" s="50"/>
      <c r="AQ20" s="50"/>
      <c r="AR20" s="50"/>
      <c r="AS20" s="50"/>
      <c r="AT20" s="50"/>
      <c r="AU20" s="50"/>
      <c r="AV20" s="50"/>
      <c r="AW20" s="50"/>
      <c r="AX20" s="50"/>
      <c r="AY20" s="50"/>
      <c r="AZ20" s="50"/>
      <c r="BA20" s="50"/>
      <c r="BB20" s="50"/>
      <c r="BC20" s="97"/>
      <c r="BD20" s="97"/>
      <c r="BE20" s="97"/>
      <c r="BF20" s="97"/>
      <c r="BG20" s="97"/>
      <c r="BH20" s="97"/>
      <c r="BI20" s="97"/>
      <c r="BJ20" s="97"/>
      <c r="BK20" s="97"/>
      <c r="BL20" s="97"/>
      <c r="BM20" s="97"/>
      <c r="BN20" s="97"/>
      <c r="BO20" s="97"/>
      <c r="BP20" s="97"/>
      <c r="BQ20" s="97"/>
      <c r="BR20" s="33"/>
      <c r="BS20" s="33"/>
      <c r="BT20" s="33"/>
      <c r="BU20" s="33"/>
      <c r="BV20" s="33"/>
      <c r="BW20" s="33"/>
      <c r="BX20" s="33"/>
      <c r="BY20" s="33"/>
      <c r="BZ20" s="33"/>
      <c r="CA20" s="33"/>
      <c r="CB20" s="33"/>
      <c r="CC20" s="33"/>
      <c r="CD20" s="33"/>
      <c r="CE20" s="33"/>
      <c r="CF20" s="33"/>
      <c r="CG20" s="33"/>
      <c r="CH20" s="33"/>
      <c r="CI20" s="33"/>
      <c r="CJ20" s="33"/>
      <c r="CK20" s="33"/>
      <c r="CL20" s="33"/>
      <c r="CM20" s="33"/>
      <c r="CN20" s="33"/>
      <c r="CO20" s="33"/>
      <c r="CP20" s="33"/>
      <c r="CQ20" s="33"/>
      <c r="CR20" s="33"/>
      <c r="CS20" s="33"/>
      <c r="CT20" s="33"/>
      <c r="CU20" s="33"/>
      <c r="CV20" s="33"/>
      <c r="CW20" s="33"/>
      <c r="CX20" s="33"/>
      <c r="CY20" s="33"/>
      <c r="CZ20" s="33"/>
      <c r="DA20" s="33"/>
      <c r="DB20" s="33"/>
      <c r="DC20" s="33"/>
      <c r="DD20" s="33"/>
      <c r="DE20" s="33"/>
      <c r="DF20" s="33"/>
      <c r="DG20" s="33"/>
      <c r="DH20" s="33"/>
      <c r="DI20" s="33"/>
      <c r="DJ20" s="33"/>
      <c r="DK20" s="33"/>
      <c r="DL20" s="33"/>
      <c r="DM20" s="33"/>
      <c r="DN20" s="33"/>
      <c r="DO20" s="33"/>
      <c r="DP20" s="33"/>
      <c r="DQ20" s="33"/>
      <c r="DR20" s="33"/>
      <c r="DS20" s="33"/>
      <c r="DT20" s="33"/>
      <c r="DU20" s="33"/>
      <c r="DV20" s="33"/>
      <c r="DW20" s="33"/>
      <c r="DX20" s="33"/>
      <c r="DY20" s="33"/>
      <c r="DZ20" s="33"/>
      <c r="EA20" s="33"/>
      <c r="EB20" s="33"/>
      <c r="EC20" s="33"/>
      <c r="ED20" s="33"/>
    </row>
    <row r="21" spans="1:134" ht="15" x14ac:dyDescent="0.25">
      <c r="A21" s="42">
        <v>566</v>
      </c>
      <c r="B21" s="42">
        <v>1324.21</v>
      </c>
      <c r="C21" s="42">
        <v>621</v>
      </c>
      <c r="D21" s="42">
        <v>562.83399999999995</v>
      </c>
      <c r="E21" s="43">
        <v>566</v>
      </c>
      <c r="F21" s="43">
        <v>9742.56</v>
      </c>
      <c r="G21" s="43">
        <v>621</v>
      </c>
      <c r="H21" s="43">
        <v>1489.09</v>
      </c>
      <c r="I21" s="45">
        <v>566</v>
      </c>
      <c r="J21" s="45">
        <v>10010.5</v>
      </c>
      <c r="K21" s="45">
        <v>621</v>
      </c>
      <c r="L21" s="45">
        <v>139674</v>
      </c>
      <c r="M21" s="48">
        <v>566</v>
      </c>
      <c r="N21" s="48">
        <v>100359</v>
      </c>
      <c r="O21" s="48">
        <v>621</v>
      </c>
      <c r="P21" s="48">
        <v>1892.45</v>
      </c>
      <c r="Q21" s="47">
        <v>566</v>
      </c>
      <c r="R21" s="47">
        <v>26689.3</v>
      </c>
      <c r="S21" s="47">
        <v>621</v>
      </c>
      <c r="T21" s="47">
        <v>11761.2</v>
      </c>
      <c r="U21" s="102">
        <v>566</v>
      </c>
      <c r="V21" s="102">
        <v>26180.3</v>
      </c>
      <c r="W21" s="102">
        <v>621</v>
      </c>
      <c r="X21" s="102">
        <v>18975.2</v>
      </c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  <c r="AJ21" s="50"/>
      <c r="AK21" s="50"/>
      <c r="AL21" s="50"/>
      <c r="AM21" s="50"/>
      <c r="AN21" s="50"/>
      <c r="AO21" s="50"/>
      <c r="AP21" s="50"/>
      <c r="AQ21" s="50"/>
      <c r="AR21" s="50"/>
      <c r="AS21" s="50"/>
      <c r="AT21" s="50"/>
      <c r="AU21" s="50"/>
      <c r="AV21" s="50"/>
      <c r="AW21" s="50"/>
      <c r="AX21" s="50"/>
      <c r="AY21" s="50"/>
      <c r="AZ21" s="50"/>
      <c r="BA21" s="50"/>
      <c r="BB21" s="50"/>
      <c r="BC21" s="97"/>
      <c r="BD21" s="97"/>
      <c r="BE21" s="97"/>
      <c r="BF21" s="97"/>
      <c r="BG21" s="97"/>
      <c r="BH21" s="97"/>
      <c r="BI21" s="97"/>
      <c r="BJ21" s="97"/>
      <c r="BK21" s="97"/>
      <c r="BL21" s="97"/>
      <c r="BM21" s="97"/>
      <c r="BN21" s="97"/>
      <c r="BO21" s="97"/>
      <c r="BP21" s="97"/>
      <c r="BQ21" s="97"/>
      <c r="BR21" s="33"/>
      <c r="BS21" s="33"/>
      <c r="BT21" s="33"/>
      <c r="BU21" s="33"/>
      <c r="BV21" s="33"/>
      <c r="BW21" s="33"/>
      <c r="BX21" s="33"/>
      <c r="BY21" s="33"/>
      <c r="BZ21" s="33"/>
      <c r="CA21" s="33"/>
      <c r="CB21" s="33"/>
      <c r="CC21" s="33"/>
      <c r="CD21" s="33"/>
      <c r="CE21" s="33"/>
      <c r="CF21" s="33"/>
      <c r="CG21" s="33"/>
      <c r="CH21" s="33"/>
      <c r="CI21" s="33"/>
      <c r="CJ21" s="33"/>
      <c r="CK21" s="33"/>
      <c r="CL21" s="33"/>
      <c r="CM21" s="33"/>
      <c r="CN21" s="33"/>
      <c r="CO21" s="33"/>
      <c r="CP21" s="33"/>
      <c r="CQ21" s="33"/>
      <c r="CR21" s="33"/>
      <c r="CS21" s="33"/>
      <c r="CT21" s="33"/>
      <c r="CU21" s="33"/>
      <c r="CV21" s="33"/>
      <c r="CW21" s="33"/>
      <c r="CX21" s="33"/>
      <c r="CY21" s="33"/>
      <c r="CZ21" s="33"/>
      <c r="DA21" s="33"/>
      <c r="DB21" s="33"/>
      <c r="DC21" s="33"/>
      <c r="DD21" s="33"/>
      <c r="DE21" s="33"/>
      <c r="DF21" s="33"/>
      <c r="DG21" s="33"/>
      <c r="DH21" s="33"/>
      <c r="DI21" s="33"/>
      <c r="DJ21" s="33"/>
      <c r="DK21" s="33"/>
      <c r="DL21" s="33"/>
      <c r="DM21" s="33"/>
      <c r="DN21" s="33"/>
      <c r="DO21" s="33"/>
      <c r="DP21" s="33"/>
      <c r="DQ21" s="33"/>
      <c r="DR21" s="33"/>
      <c r="DS21" s="33"/>
      <c r="DT21" s="33"/>
      <c r="DU21" s="33"/>
      <c r="DV21" s="33"/>
      <c r="DW21" s="33"/>
      <c r="DX21" s="33"/>
      <c r="DY21" s="33"/>
      <c r="DZ21" s="33"/>
      <c r="EA21" s="33"/>
      <c r="EB21" s="33"/>
      <c r="EC21" s="33"/>
      <c r="ED21" s="33"/>
    </row>
    <row r="22" spans="1:134" ht="15" x14ac:dyDescent="0.25">
      <c r="A22" s="42">
        <v>567</v>
      </c>
      <c r="B22" s="42">
        <v>1282.94</v>
      </c>
      <c r="C22" s="42">
        <v>622</v>
      </c>
      <c r="D22" s="42">
        <v>563.33399999999995</v>
      </c>
      <c r="E22" s="43">
        <v>567</v>
      </c>
      <c r="F22" s="43">
        <v>9574.7099999999991</v>
      </c>
      <c r="G22" s="43">
        <v>622</v>
      </c>
      <c r="H22" s="43">
        <v>1466.57</v>
      </c>
      <c r="I22" s="45">
        <v>567</v>
      </c>
      <c r="J22" s="45">
        <v>10149.700000000001</v>
      </c>
      <c r="K22" s="45">
        <v>622</v>
      </c>
      <c r="L22" s="45">
        <v>137341</v>
      </c>
      <c r="M22" s="48">
        <v>567</v>
      </c>
      <c r="N22" s="48">
        <v>97779</v>
      </c>
      <c r="O22" s="48">
        <v>622</v>
      </c>
      <c r="P22" s="48">
        <v>1883.44</v>
      </c>
      <c r="Q22" s="47">
        <v>567</v>
      </c>
      <c r="R22" s="47">
        <v>26440.400000000001</v>
      </c>
      <c r="S22" s="47">
        <v>622</v>
      </c>
      <c r="T22" s="47">
        <v>11424.7</v>
      </c>
      <c r="U22" s="102">
        <v>567</v>
      </c>
      <c r="V22" s="102">
        <v>25560.9</v>
      </c>
      <c r="W22" s="102">
        <v>622</v>
      </c>
      <c r="X22" s="102">
        <v>18475.599999999999</v>
      </c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  <c r="AJ22" s="50"/>
      <c r="AK22" s="50"/>
      <c r="AL22" s="50"/>
      <c r="AM22" s="50"/>
      <c r="AN22" s="50"/>
      <c r="AO22" s="50"/>
      <c r="AP22" s="50"/>
      <c r="AQ22" s="50"/>
      <c r="AR22" s="50"/>
      <c r="AS22" s="50"/>
      <c r="AT22" s="50"/>
      <c r="AU22" s="50"/>
      <c r="AV22" s="50"/>
      <c r="AW22" s="50"/>
      <c r="AX22" s="50"/>
      <c r="AY22" s="50"/>
      <c r="AZ22" s="50"/>
      <c r="BA22" s="50"/>
      <c r="BB22" s="50"/>
      <c r="BC22" s="97"/>
      <c r="BD22" s="97"/>
      <c r="BE22" s="97"/>
      <c r="BF22" s="97"/>
      <c r="BG22" s="97"/>
      <c r="BH22" s="97"/>
      <c r="BI22" s="97"/>
      <c r="BJ22" s="97"/>
      <c r="BK22" s="97"/>
      <c r="BL22" s="97"/>
      <c r="BM22" s="97"/>
      <c r="BN22" s="97"/>
      <c r="BO22" s="97"/>
      <c r="BP22" s="97"/>
      <c r="BQ22" s="97"/>
      <c r="BR22" s="33"/>
      <c r="BS22" s="33"/>
      <c r="BT22" s="33"/>
      <c r="BU22" s="33"/>
      <c r="BV22" s="33"/>
      <c r="BW22" s="33"/>
      <c r="BX22" s="33"/>
      <c r="BY22" s="33"/>
      <c r="BZ22" s="33"/>
      <c r="CA22" s="33"/>
      <c r="CB22" s="33"/>
      <c r="CC22" s="33"/>
      <c r="CD22" s="33"/>
      <c r="CE22" s="33"/>
      <c r="CF22" s="33"/>
      <c r="CG22" s="33"/>
      <c r="CH22" s="33"/>
      <c r="CI22" s="33"/>
      <c r="CJ22" s="33"/>
      <c r="CK22" s="33"/>
      <c r="CL22" s="33"/>
      <c r="CM22" s="33"/>
      <c r="CN22" s="33"/>
      <c r="CO22" s="33"/>
      <c r="CP22" s="33"/>
      <c r="CQ22" s="33"/>
      <c r="CR22" s="33"/>
      <c r="CS22" s="33"/>
      <c r="CT22" s="33"/>
      <c r="CU22" s="33"/>
      <c r="CV22" s="33"/>
      <c r="CW22" s="33"/>
      <c r="CX22" s="33"/>
      <c r="CY22" s="33"/>
      <c r="CZ22" s="33"/>
      <c r="DA22" s="33"/>
      <c r="DB22" s="33"/>
      <c r="DC22" s="33"/>
      <c r="DD22" s="33"/>
      <c r="DE22" s="33"/>
      <c r="DF22" s="33"/>
      <c r="DG22" s="33"/>
      <c r="DH22" s="33"/>
      <c r="DI22" s="33"/>
      <c r="DJ22" s="33"/>
      <c r="DK22" s="33"/>
      <c r="DL22" s="33"/>
      <c r="DM22" s="33"/>
      <c r="DN22" s="33"/>
      <c r="DO22" s="33"/>
      <c r="DP22" s="33"/>
      <c r="DQ22" s="33"/>
      <c r="DR22" s="33"/>
      <c r="DS22" s="33"/>
      <c r="DT22" s="33"/>
      <c r="DU22" s="33"/>
      <c r="DV22" s="33"/>
      <c r="DW22" s="33"/>
      <c r="DX22" s="33"/>
      <c r="DY22" s="33"/>
      <c r="DZ22" s="33"/>
      <c r="EA22" s="33"/>
      <c r="EB22" s="33"/>
      <c r="EC22" s="33"/>
      <c r="ED22" s="33"/>
    </row>
    <row r="23" spans="1:134" ht="15" x14ac:dyDescent="0.25">
      <c r="A23" s="42">
        <v>568</v>
      </c>
      <c r="B23" s="42">
        <v>1345.73</v>
      </c>
      <c r="C23" s="42">
        <v>623</v>
      </c>
      <c r="D23" s="42">
        <v>536.07600000000002</v>
      </c>
      <c r="E23" s="43">
        <v>568</v>
      </c>
      <c r="F23" s="43">
        <v>9550.83</v>
      </c>
      <c r="G23" s="43">
        <v>623</v>
      </c>
      <c r="H23" s="43">
        <v>1379.75</v>
      </c>
      <c r="I23" s="45">
        <v>568</v>
      </c>
      <c r="J23" s="45">
        <v>10305.799999999999</v>
      </c>
      <c r="K23" s="45">
        <v>623</v>
      </c>
      <c r="L23" s="45">
        <v>133669</v>
      </c>
      <c r="M23" s="48">
        <v>568</v>
      </c>
      <c r="N23" s="48">
        <v>94524.800000000003</v>
      </c>
      <c r="O23" s="48">
        <v>623</v>
      </c>
      <c r="P23" s="48">
        <v>1877.18</v>
      </c>
      <c r="Q23" s="47">
        <v>568</v>
      </c>
      <c r="R23" s="47">
        <v>25425.1</v>
      </c>
      <c r="S23" s="47">
        <v>623</v>
      </c>
      <c r="T23" s="47">
        <v>11163.9</v>
      </c>
      <c r="U23" s="102">
        <v>568</v>
      </c>
      <c r="V23" s="102">
        <v>24886.3</v>
      </c>
      <c r="W23" s="102">
        <v>623</v>
      </c>
      <c r="X23" s="102">
        <v>17984.400000000001</v>
      </c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  <c r="AJ23" s="50"/>
      <c r="AK23" s="50"/>
      <c r="AL23" s="50"/>
      <c r="AM23" s="50"/>
      <c r="AN23" s="50"/>
      <c r="AO23" s="50"/>
      <c r="AP23" s="50"/>
      <c r="AQ23" s="50"/>
      <c r="AR23" s="50"/>
      <c r="AS23" s="50"/>
      <c r="AT23" s="50"/>
      <c r="AU23" s="50"/>
      <c r="AV23" s="50"/>
      <c r="AW23" s="50"/>
      <c r="AX23" s="50"/>
      <c r="AY23" s="50"/>
      <c r="AZ23" s="50"/>
      <c r="BA23" s="50"/>
      <c r="BB23" s="50"/>
      <c r="BC23" s="97"/>
      <c r="BD23" s="97"/>
      <c r="BE23" s="97"/>
      <c r="BF23" s="97"/>
      <c r="BG23" s="97"/>
      <c r="BH23" s="97"/>
      <c r="BI23" s="97"/>
      <c r="BJ23" s="97"/>
      <c r="BK23" s="97"/>
      <c r="BL23" s="97"/>
      <c r="BM23" s="97"/>
      <c r="BN23" s="97"/>
      <c r="BO23" s="97"/>
      <c r="BP23" s="97"/>
      <c r="BQ23" s="97"/>
      <c r="BR23" s="33"/>
      <c r="BS23" s="33"/>
      <c r="BT23" s="33"/>
      <c r="BU23" s="33"/>
      <c r="BV23" s="33"/>
      <c r="BW23" s="33"/>
      <c r="BX23" s="33"/>
      <c r="BY23" s="33"/>
      <c r="BZ23" s="33"/>
      <c r="CA23" s="33"/>
      <c r="CB23" s="33"/>
      <c r="CC23" s="33"/>
      <c r="CD23" s="33"/>
      <c r="CE23" s="33"/>
      <c r="CF23" s="33"/>
      <c r="CG23" s="33"/>
      <c r="CH23" s="33"/>
      <c r="CI23" s="33"/>
      <c r="CJ23" s="33"/>
      <c r="CK23" s="33"/>
      <c r="CL23" s="33"/>
      <c r="CM23" s="33"/>
      <c r="CN23" s="33"/>
      <c r="CO23" s="33"/>
      <c r="CP23" s="33"/>
      <c r="CQ23" s="33"/>
      <c r="CR23" s="33"/>
      <c r="CS23" s="33"/>
      <c r="CT23" s="33"/>
      <c r="CU23" s="33"/>
      <c r="CV23" s="33"/>
      <c r="CW23" s="33"/>
      <c r="CX23" s="33"/>
      <c r="CY23" s="33"/>
      <c r="CZ23" s="33"/>
      <c r="DA23" s="33"/>
      <c r="DB23" s="33"/>
      <c r="DC23" s="33"/>
      <c r="DD23" s="33"/>
      <c r="DE23" s="33"/>
      <c r="DF23" s="33"/>
      <c r="DG23" s="33"/>
      <c r="DH23" s="33"/>
      <c r="DI23" s="33"/>
      <c r="DJ23" s="33"/>
      <c r="DK23" s="33"/>
      <c r="DL23" s="33"/>
      <c r="DM23" s="33"/>
      <c r="DN23" s="33"/>
      <c r="DO23" s="33"/>
      <c r="DP23" s="33"/>
      <c r="DQ23" s="33"/>
      <c r="DR23" s="33"/>
      <c r="DS23" s="33"/>
      <c r="DT23" s="33"/>
      <c r="DU23" s="33"/>
      <c r="DV23" s="33"/>
      <c r="DW23" s="33"/>
      <c r="DX23" s="33"/>
      <c r="DY23" s="33"/>
      <c r="DZ23" s="33"/>
      <c r="EA23" s="33"/>
      <c r="EB23" s="33"/>
      <c r="EC23" s="33"/>
      <c r="ED23" s="33"/>
    </row>
    <row r="24" spans="1:134" ht="15" x14ac:dyDescent="0.25">
      <c r="A24" s="42">
        <v>569</v>
      </c>
      <c r="B24" s="42">
        <v>1287.94</v>
      </c>
      <c r="C24" s="42">
        <v>624</v>
      </c>
      <c r="D24" s="42">
        <v>554.08100000000002</v>
      </c>
      <c r="E24" s="43">
        <v>569</v>
      </c>
      <c r="F24" s="43">
        <v>9347.07</v>
      </c>
      <c r="G24" s="43">
        <v>624</v>
      </c>
      <c r="H24" s="43">
        <v>1371.75</v>
      </c>
      <c r="I24" s="45">
        <v>569</v>
      </c>
      <c r="J24" s="45">
        <v>10432</v>
      </c>
      <c r="K24" s="45">
        <v>624</v>
      </c>
      <c r="L24" s="45">
        <v>129247</v>
      </c>
      <c r="M24" s="48">
        <v>569</v>
      </c>
      <c r="N24" s="48">
        <v>91607.2</v>
      </c>
      <c r="O24" s="48">
        <v>624</v>
      </c>
      <c r="P24" s="48">
        <v>1841.4</v>
      </c>
      <c r="Q24" s="47">
        <v>569</v>
      </c>
      <c r="R24" s="47">
        <v>24861.5</v>
      </c>
      <c r="S24" s="47">
        <v>624</v>
      </c>
      <c r="T24" s="47">
        <v>10868.2</v>
      </c>
      <c r="U24" s="102">
        <v>569</v>
      </c>
      <c r="V24" s="102">
        <v>24424.1</v>
      </c>
      <c r="W24" s="102">
        <v>624</v>
      </c>
      <c r="X24" s="102">
        <v>17724.400000000001</v>
      </c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  <c r="AJ24" s="50"/>
      <c r="AK24" s="50"/>
      <c r="AL24" s="50"/>
      <c r="AM24" s="50"/>
      <c r="AN24" s="50"/>
      <c r="AO24" s="50"/>
      <c r="AP24" s="50"/>
      <c r="AQ24" s="50"/>
      <c r="AR24" s="50"/>
      <c r="AS24" s="50"/>
      <c r="AT24" s="50"/>
      <c r="AU24" s="50"/>
      <c r="AV24" s="50"/>
      <c r="AW24" s="50"/>
      <c r="AX24" s="50"/>
      <c r="AY24" s="50"/>
      <c r="AZ24" s="50"/>
      <c r="BA24" s="50"/>
      <c r="BB24" s="50"/>
      <c r="BC24" s="97"/>
      <c r="BD24" s="97"/>
      <c r="BE24" s="97"/>
      <c r="BF24" s="97"/>
      <c r="BG24" s="97"/>
      <c r="BH24" s="97"/>
      <c r="BI24" s="97"/>
      <c r="BJ24" s="97"/>
      <c r="BK24" s="97"/>
      <c r="BL24" s="97"/>
      <c r="BM24" s="97"/>
      <c r="BN24" s="97"/>
      <c r="BO24" s="97"/>
      <c r="BP24" s="97"/>
      <c r="BQ24" s="97"/>
      <c r="BR24" s="33"/>
      <c r="BS24" s="33"/>
      <c r="BT24" s="33"/>
      <c r="BU24" s="33"/>
      <c r="BV24" s="33"/>
      <c r="BW24" s="33"/>
      <c r="BX24" s="33"/>
      <c r="BY24" s="33"/>
      <c r="BZ24" s="33"/>
      <c r="CA24" s="33"/>
      <c r="CB24" s="33"/>
      <c r="CC24" s="33"/>
      <c r="CD24" s="33"/>
      <c r="CE24" s="33"/>
      <c r="CF24" s="33"/>
      <c r="CG24" s="33"/>
      <c r="CH24" s="33"/>
      <c r="CI24" s="33"/>
      <c r="CJ24" s="33"/>
      <c r="CK24" s="33"/>
      <c r="CL24" s="33"/>
      <c r="CM24" s="33"/>
      <c r="CN24" s="33"/>
      <c r="CO24" s="33"/>
      <c r="CP24" s="33"/>
      <c r="CQ24" s="33"/>
      <c r="CR24" s="33"/>
      <c r="CS24" s="33"/>
      <c r="CT24" s="33"/>
      <c r="CU24" s="33"/>
      <c r="CV24" s="33"/>
      <c r="CW24" s="33"/>
      <c r="CX24" s="33"/>
      <c r="CY24" s="33"/>
      <c r="CZ24" s="33"/>
      <c r="DA24" s="33"/>
      <c r="DB24" s="33"/>
      <c r="DC24" s="33"/>
      <c r="DD24" s="33"/>
      <c r="DE24" s="33"/>
      <c r="DF24" s="33"/>
      <c r="DG24" s="33"/>
      <c r="DH24" s="33"/>
      <c r="DI24" s="33"/>
      <c r="DJ24" s="33"/>
      <c r="DK24" s="33"/>
      <c r="DL24" s="33"/>
      <c r="DM24" s="33"/>
      <c r="DN24" s="33"/>
      <c r="DO24" s="33"/>
      <c r="DP24" s="33"/>
      <c r="DQ24" s="33"/>
      <c r="DR24" s="33"/>
      <c r="DS24" s="33"/>
      <c r="DT24" s="33"/>
      <c r="DU24" s="33"/>
      <c r="DV24" s="33"/>
      <c r="DW24" s="33"/>
      <c r="DX24" s="33"/>
      <c r="DY24" s="33"/>
      <c r="DZ24" s="33"/>
      <c r="EA24" s="33"/>
      <c r="EB24" s="33"/>
      <c r="EC24" s="33"/>
      <c r="ED24" s="33"/>
    </row>
    <row r="25" spans="1:134" ht="15" x14ac:dyDescent="0.25">
      <c r="A25" s="42">
        <v>570</v>
      </c>
      <c r="B25" s="42">
        <v>1277.93</v>
      </c>
      <c r="C25" s="42">
        <v>625</v>
      </c>
      <c r="D25" s="42">
        <v>540.327</v>
      </c>
      <c r="E25" s="43">
        <v>570</v>
      </c>
      <c r="F25" s="43">
        <v>9291.7999999999993</v>
      </c>
      <c r="G25" s="43">
        <v>625</v>
      </c>
      <c r="H25" s="43">
        <v>1405.02</v>
      </c>
      <c r="I25" s="45">
        <v>570</v>
      </c>
      <c r="J25" s="45">
        <v>10540.8</v>
      </c>
      <c r="K25" s="45">
        <v>625</v>
      </c>
      <c r="L25" s="45">
        <v>126074</v>
      </c>
      <c r="M25" s="48">
        <v>570</v>
      </c>
      <c r="N25" s="48">
        <v>88502</v>
      </c>
      <c r="O25" s="48">
        <v>625</v>
      </c>
      <c r="P25" s="48">
        <v>1786.85</v>
      </c>
      <c r="Q25" s="47">
        <v>570</v>
      </c>
      <c r="R25" s="47">
        <v>24118.2</v>
      </c>
      <c r="S25" s="47">
        <v>625</v>
      </c>
      <c r="T25" s="47">
        <v>10670</v>
      </c>
      <c r="U25" s="102">
        <v>570</v>
      </c>
      <c r="V25" s="102">
        <v>23681.200000000001</v>
      </c>
      <c r="W25" s="102">
        <v>625</v>
      </c>
      <c r="X25" s="102">
        <v>17169.099999999999</v>
      </c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  <c r="AJ25" s="50"/>
      <c r="AK25" s="50"/>
      <c r="AL25" s="50"/>
      <c r="AM25" s="50"/>
      <c r="AN25" s="50"/>
      <c r="AO25" s="50"/>
      <c r="AP25" s="50"/>
      <c r="AQ25" s="50"/>
      <c r="AR25" s="50"/>
      <c r="AS25" s="50"/>
      <c r="AT25" s="50"/>
      <c r="AU25" s="50"/>
      <c r="AV25" s="50"/>
      <c r="AW25" s="50"/>
      <c r="AX25" s="50"/>
      <c r="AY25" s="50"/>
      <c r="AZ25" s="50"/>
      <c r="BA25" s="50"/>
      <c r="BB25" s="50"/>
      <c r="BC25" s="97"/>
      <c r="BD25" s="97"/>
      <c r="BE25" s="97"/>
      <c r="BF25" s="97"/>
      <c r="BG25" s="97"/>
      <c r="BH25" s="97"/>
      <c r="BI25" s="97"/>
      <c r="BJ25" s="97"/>
      <c r="BK25" s="97"/>
      <c r="BL25" s="97"/>
      <c r="BM25" s="97"/>
      <c r="BN25" s="97"/>
      <c r="BO25" s="97"/>
      <c r="BP25" s="97"/>
      <c r="BQ25" s="97"/>
      <c r="BR25" s="33"/>
      <c r="BS25" s="33"/>
      <c r="BT25" s="33"/>
      <c r="BU25" s="33"/>
      <c r="BV25" s="33"/>
      <c r="BW25" s="33"/>
      <c r="BX25" s="33"/>
      <c r="BY25" s="33"/>
      <c r="BZ25" s="33"/>
      <c r="CA25" s="33"/>
      <c r="CB25" s="33"/>
      <c r="CC25" s="33"/>
      <c r="CD25" s="33"/>
      <c r="CE25" s="33"/>
      <c r="CF25" s="33"/>
      <c r="CG25" s="33"/>
      <c r="CH25" s="33"/>
      <c r="CI25" s="33"/>
      <c r="CJ25" s="33"/>
      <c r="CK25" s="33"/>
      <c r="CL25" s="33"/>
      <c r="CM25" s="33"/>
      <c r="CN25" s="33"/>
      <c r="CO25" s="33"/>
      <c r="CP25" s="33"/>
      <c r="CQ25" s="33"/>
      <c r="CR25" s="33"/>
      <c r="CS25" s="33"/>
      <c r="CT25" s="33"/>
      <c r="CU25" s="33"/>
      <c r="CV25" s="33"/>
      <c r="CW25" s="33"/>
      <c r="CX25" s="33"/>
      <c r="CY25" s="33"/>
      <c r="CZ25" s="33"/>
      <c r="DA25" s="33"/>
      <c r="DB25" s="33"/>
      <c r="DC25" s="33"/>
      <c r="DD25" s="33"/>
      <c r="DE25" s="33"/>
      <c r="DF25" s="33"/>
      <c r="DG25" s="33"/>
      <c r="DH25" s="33"/>
      <c r="DI25" s="33"/>
      <c r="DJ25" s="33"/>
      <c r="DK25" s="33"/>
      <c r="DL25" s="33"/>
      <c r="DM25" s="33"/>
      <c r="DN25" s="33"/>
      <c r="DO25" s="33"/>
      <c r="DP25" s="33"/>
      <c r="DQ25" s="33"/>
      <c r="DR25" s="33"/>
      <c r="DS25" s="33"/>
      <c r="DT25" s="33"/>
      <c r="DU25" s="33"/>
      <c r="DV25" s="33"/>
      <c r="DW25" s="33"/>
      <c r="DX25" s="33"/>
      <c r="DY25" s="33"/>
      <c r="DZ25" s="33"/>
      <c r="EA25" s="33"/>
      <c r="EB25" s="33"/>
      <c r="EC25" s="33"/>
      <c r="ED25" s="33"/>
    </row>
    <row r="26" spans="1:134" ht="15" x14ac:dyDescent="0.25">
      <c r="A26" s="42">
        <v>571</v>
      </c>
      <c r="B26" s="42">
        <v>1289.19</v>
      </c>
      <c r="C26" s="42">
        <v>626</v>
      </c>
      <c r="D26" s="42">
        <v>547.58000000000004</v>
      </c>
      <c r="E26" s="43">
        <v>571</v>
      </c>
      <c r="F26" s="43">
        <v>9123.48</v>
      </c>
      <c r="G26" s="43">
        <v>626</v>
      </c>
      <c r="H26" s="43">
        <v>1399.27</v>
      </c>
      <c r="I26" s="45">
        <v>571</v>
      </c>
      <c r="J26" s="45">
        <v>10654</v>
      </c>
      <c r="K26" s="45">
        <v>626</v>
      </c>
      <c r="L26" s="45">
        <v>122681</v>
      </c>
      <c r="M26" s="48">
        <v>571</v>
      </c>
      <c r="N26" s="48">
        <v>85126.6</v>
      </c>
      <c r="O26" s="48">
        <v>626</v>
      </c>
      <c r="P26" s="48">
        <v>1786.6</v>
      </c>
      <c r="Q26" s="47">
        <v>571</v>
      </c>
      <c r="R26" s="47">
        <v>23500.799999999999</v>
      </c>
      <c r="S26" s="47">
        <v>626</v>
      </c>
      <c r="T26" s="47">
        <v>10319.1</v>
      </c>
      <c r="U26" s="102">
        <v>571</v>
      </c>
      <c r="V26" s="102">
        <v>22952.9</v>
      </c>
      <c r="W26" s="102">
        <v>626</v>
      </c>
      <c r="X26" s="102">
        <v>16727.7</v>
      </c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  <c r="AJ26" s="50"/>
      <c r="AK26" s="50"/>
      <c r="AL26" s="50"/>
      <c r="AM26" s="50"/>
      <c r="AN26" s="50"/>
      <c r="AO26" s="50"/>
      <c r="AP26" s="50"/>
      <c r="AQ26" s="50"/>
      <c r="AR26" s="50"/>
      <c r="AS26" s="50"/>
      <c r="AT26" s="50"/>
      <c r="AU26" s="50"/>
      <c r="AV26" s="50"/>
      <c r="AW26" s="50"/>
      <c r="AX26" s="50"/>
      <c r="AY26" s="50"/>
      <c r="AZ26" s="50"/>
      <c r="BA26" s="50"/>
      <c r="BB26" s="50"/>
      <c r="BC26" s="97"/>
      <c r="BD26" s="97"/>
      <c r="BE26" s="97"/>
      <c r="BF26" s="97"/>
      <c r="BG26" s="97"/>
      <c r="BH26" s="97"/>
      <c r="BI26" s="97"/>
      <c r="BJ26" s="97"/>
      <c r="BK26" s="97"/>
      <c r="BL26" s="97"/>
      <c r="BM26" s="97"/>
      <c r="BN26" s="97"/>
      <c r="BO26" s="97"/>
      <c r="BP26" s="97"/>
      <c r="BQ26" s="97"/>
      <c r="BR26" s="33"/>
      <c r="BS26" s="33"/>
      <c r="BT26" s="33"/>
      <c r="BU26" s="33"/>
      <c r="BV26" s="33"/>
      <c r="BW26" s="33"/>
      <c r="BX26" s="33"/>
      <c r="BY26" s="33"/>
      <c r="BZ26" s="33"/>
      <c r="CA26" s="33"/>
      <c r="CB26" s="33"/>
      <c r="CC26" s="33"/>
      <c r="CD26" s="33"/>
      <c r="CE26" s="33"/>
      <c r="CF26" s="33"/>
      <c r="CG26" s="33"/>
      <c r="CH26" s="33"/>
      <c r="CI26" s="33"/>
      <c r="CJ26" s="33"/>
      <c r="CK26" s="33"/>
      <c r="CL26" s="33"/>
      <c r="CM26" s="33"/>
      <c r="CN26" s="33"/>
      <c r="CO26" s="33"/>
      <c r="CP26" s="33"/>
      <c r="CQ26" s="33"/>
      <c r="CR26" s="33"/>
      <c r="CS26" s="33"/>
      <c r="CT26" s="33"/>
      <c r="CU26" s="33"/>
      <c r="CV26" s="33"/>
      <c r="CW26" s="33"/>
      <c r="CX26" s="33"/>
      <c r="CY26" s="33"/>
      <c r="CZ26" s="33"/>
      <c r="DA26" s="33"/>
      <c r="DB26" s="33"/>
      <c r="DC26" s="33"/>
      <c r="DD26" s="33"/>
      <c r="DE26" s="33"/>
      <c r="DF26" s="33"/>
      <c r="DG26" s="33"/>
      <c r="DH26" s="33"/>
      <c r="DI26" s="33"/>
      <c r="DJ26" s="33"/>
      <c r="DK26" s="33"/>
      <c r="DL26" s="33"/>
      <c r="DM26" s="33"/>
      <c r="DN26" s="33"/>
      <c r="DO26" s="33"/>
      <c r="DP26" s="33"/>
      <c r="DQ26" s="33"/>
      <c r="DR26" s="33"/>
      <c r="DS26" s="33"/>
      <c r="DT26" s="33"/>
      <c r="DU26" s="33"/>
      <c r="DV26" s="33"/>
      <c r="DW26" s="33"/>
      <c r="DX26" s="33"/>
      <c r="DY26" s="33"/>
      <c r="DZ26" s="33"/>
      <c r="EA26" s="33"/>
      <c r="EB26" s="33"/>
      <c r="EC26" s="33"/>
      <c r="ED26" s="33"/>
    </row>
    <row r="27" spans="1:134" ht="15" x14ac:dyDescent="0.25">
      <c r="A27" s="42">
        <v>572</v>
      </c>
      <c r="B27" s="42">
        <v>1291.69</v>
      </c>
      <c r="C27" s="42">
        <v>627</v>
      </c>
      <c r="D27" s="42">
        <v>562.58399999999995</v>
      </c>
      <c r="E27" s="43">
        <v>572</v>
      </c>
      <c r="F27" s="43">
        <v>9013.4599999999991</v>
      </c>
      <c r="G27" s="43">
        <v>627</v>
      </c>
      <c r="H27" s="43">
        <v>1337.47</v>
      </c>
      <c r="I27" s="45">
        <v>572</v>
      </c>
      <c r="J27" s="45">
        <v>10901.1</v>
      </c>
      <c r="K27" s="45">
        <v>627</v>
      </c>
      <c r="L27" s="45">
        <v>120447</v>
      </c>
      <c r="M27" s="48">
        <v>572</v>
      </c>
      <c r="N27" s="48">
        <v>81328.7</v>
      </c>
      <c r="O27" s="48">
        <v>627</v>
      </c>
      <c r="P27" s="48">
        <v>1788.6</v>
      </c>
      <c r="Q27" s="47">
        <v>572</v>
      </c>
      <c r="R27" s="47">
        <v>22602.2</v>
      </c>
      <c r="S27" s="47">
        <v>627</v>
      </c>
      <c r="T27" s="47">
        <v>10114.299999999999</v>
      </c>
      <c r="U27" s="102">
        <v>572</v>
      </c>
      <c r="V27" s="102">
        <v>22202.5</v>
      </c>
      <c r="W27" s="102">
        <v>627</v>
      </c>
      <c r="X27" s="102">
        <v>16290.9</v>
      </c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  <c r="AJ27" s="50"/>
      <c r="AK27" s="50"/>
      <c r="AL27" s="50"/>
      <c r="AM27" s="50"/>
      <c r="AN27" s="50"/>
      <c r="AO27" s="50"/>
      <c r="AP27" s="50"/>
      <c r="AQ27" s="50"/>
      <c r="AR27" s="50"/>
      <c r="AS27" s="50"/>
      <c r="AT27" s="50"/>
      <c r="AU27" s="50"/>
      <c r="AV27" s="50"/>
      <c r="AW27" s="50"/>
      <c r="AX27" s="50"/>
      <c r="AY27" s="50"/>
      <c r="AZ27" s="50"/>
      <c r="BA27" s="50"/>
      <c r="BB27" s="50"/>
      <c r="BC27" s="97"/>
      <c r="BD27" s="97"/>
      <c r="BE27" s="97"/>
      <c r="BF27" s="97"/>
      <c r="BG27" s="97"/>
      <c r="BH27" s="97"/>
      <c r="BI27" s="97"/>
      <c r="BJ27" s="97"/>
      <c r="BK27" s="97"/>
      <c r="BL27" s="97"/>
      <c r="BM27" s="97"/>
      <c r="BN27" s="97"/>
      <c r="BO27" s="97"/>
      <c r="BP27" s="97"/>
      <c r="BQ27" s="97"/>
      <c r="BR27" s="33"/>
      <c r="BS27" s="33"/>
      <c r="BT27" s="33"/>
      <c r="BU27" s="33"/>
      <c r="BV27" s="33"/>
      <c r="BW27" s="33"/>
      <c r="BX27" s="33"/>
      <c r="BY27" s="33"/>
      <c r="BZ27" s="33"/>
      <c r="CA27" s="33"/>
      <c r="CB27" s="33"/>
      <c r="CC27" s="33"/>
      <c r="CD27" s="33"/>
      <c r="CE27" s="33"/>
      <c r="CF27" s="33"/>
      <c r="CG27" s="33"/>
      <c r="CH27" s="33"/>
      <c r="CI27" s="33"/>
      <c r="CJ27" s="33"/>
      <c r="CK27" s="33"/>
      <c r="CL27" s="33"/>
      <c r="CM27" s="33"/>
      <c r="CN27" s="33"/>
      <c r="CO27" s="33"/>
      <c r="CP27" s="33"/>
      <c r="CQ27" s="33"/>
      <c r="CR27" s="33"/>
      <c r="CS27" s="33"/>
      <c r="CT27" s="33"/>
      <c r="CU27" s="33"/>
      <c r="CV27" s="33"/>
      <c r="CW27" s="33"/>
      <c r="CX27" s="33"/>
      <c r="CY27" s="33"/>
      <c r="CZ27" s="33"/>
      <c r="DA27" s="33"/>
      <c r="DB27" s="33"/>
      <c r="DC27" s="33"/>
      <c r="DD27" s="33"/>
      <c r="DE27" s="33"/>
      <c r="DF27" s="33"/>
      <c r="DG27" s="33"/>
      <c r="DH27" s="33"/>
      <c r="DI27" s="33"/>
      <c r="DJ27" s="33"/>
      <c r="DK27" s="33"/>
      <c r="DL27" s="33"/>
      <c r="DM27" s="33"/>
      <c r="DN27" s="33"/>
      <c r="DO27" s="33"/>
      <c r="DP27" s="33"/>
      <c r="DQ27" s="33"/>
      <c r="DR27" s="33"/>
      <c r="DS27" s="33"/>
      <c r="DT27" s="33"/>
      <c r="DU27" s="33"/>
      <c r="DV27" s="33"/>
      <c r="DW27" s="33"/>
      <c r="DX27" s="33"/>
      <c r="DY27" s="33"/>
      <c r="DZ27" s="33"/>
      <c r="EA27" s="33"/>
      <c r="EB27" s="33"/>
      <c r="EC27" s="33"/>
      <c r="ED27" s="33"/>
    </row>
    <row r="28" spans="1:134" ht="15" x14ac:dyDescent="0.25">
      <c r="A28" s="42">
        <v>573</v>
      </c>
      <c r="B28" s="42">
        <v>1260.42</v>
      </c>
      <c r="C28" s="42">
        <v>628</v>
      </c>
      <c r="D28" s="42">
        <v>560.08299999999997</v>
      </c>
      <c r="E28" s="43">
        <v>573</v>
      </c>
      <c r="F28" s="43">
        <v>8632.93</v>
      </c>
      <c r="G28" s="43">
        <v>628</v>
      </c>
      <c r="H28" s="43">
        <v>1399.02</v>
      </c>
      <c r="I28" s="45">
        <v>573</v>
      </c>
      <c r="J28" s="45">
        <v>11223.5</v>
      </c>
      <c r="K28" s="45">
        <v>628</v>
      </c>
      <c r="L28" s="45">
        <v>117590</v>
      </c>
      <c r="M28" s="48">
        <v>573</v>
      </c>
      <c r="N28" s="48">
        <v>77633.899999999994</v>
      </c>
      <c r="O28" s="48">
        <v>628</v>
      </c>
      <c r="P28" s="48">
        <v>1732.3</v>
      </c>
      <c r="Q28" s="47">
        <v>573</v>
      </c>
      <c r="R28" s="47">
        <v>21824.400000000001</v>
      </c>
      <c r="S28" s="47">
        <v>628</v>
      </c>
      <c r="T28" s="47">
        <v>9901.3799999999992</v>
      </c>
      <c r="U28" s="102">
        <v>573</v>
      </c>
      <c r="V28" s="102">
        <v>21261</v>
      </c>
      <c r="W28" s="102">
        <v>628</v>
      </c>
      <c r="X28" s="102">
        <v>15970.9</v>
      </c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  <c r="AJ28" s="50"/>
      <c r="AK28" s="50"/>
      <c r="AL28" s="50"/>
      <c r="AM28" s="50"/>
      <c r="AN28" s="50"/>
      <c r="AO28" s="50"/>
      <c r="AP28" s="50"/>
      <c r="AQ28" s="50"/>
      <c r="AR28" s="50"/>
      <c r="AS28" s="50"/>
      <c r="AT28" s="50"/>
      <c r="AU28" s="50"/>
      <c r="AV28" s="50"/>
      <c r="AW28" s="50"/>
      <c r="AX28" s="50"/>
      <c r="AY28" s="50"/>
      <c r="AZ28" s="50"/>
      <c r="BA28" s="50"/>
      <c r="BB28" s="50"/>
      <c r="BC28" s="97"/>
      <c r="BD28" s="97"/>
      <c r="BE28" s="97"/>
      <c r="BF28" s="97"/>
      <c r="BG28" s="97"/>
      <c r="BH28" s="97"/>
      <c r="BI28" s="97"/>
      <c r="BJ28" s="97"/>
      <c r="BK28" s="97"/>
      <c r="BL28" s="97"/>
      <c r="BM28" s="97"/>
      <c r="BN28" s="97"/>
      <c r="BO28" s="97"/>
      <c r="BP28" s="97"/>
      <c r="BQ28" s="97"/>
      <c r="BR28" s="33"/>
      <c r="BS28" s="33"/>
      <c r="BT28" s="33"/>
      <c r="BU28" s="33"/>
      <c r="BV28" s="33"/>
      <c r="BW28" s="33"/>
      <c r="BX28" s="33"/>
      <c r="BY28" s="33"/>
      <c r="BZ28" s="33"/>
      <c r="CA28" s="33"/>
      <c r="CB28" s="33"/>
      <c r="CC28" s="33"/>
      <c r="CD28" s="33"/>
      <c r="CE28" s="33"/>
      <c r="CF28" s="33"/>
      <c r="CG28" s="33"/>
      <c r="CH28" s="33"/>
      <c r="CI28" s="33"/>
      <c r="CJ28" s="33"/>
      <c r="CK28" s="33"/>
      <c r="CL28" s="33"/>
      <c r="CM28" s="33"/>
      <c r="CN28" s="33"/>
      <c r="CO28" s="33"/>
      <c r="CP28" s="33"/>
      <c r="CQ28" s="33"/>
      <c r="CR28" s="33"/>
      <c r="CS28" s="33"/>
      <c r="CT28" s="33"/>
      <c r="CU28" s="33"/>
      <c r="CV28" s="33"/>
      <c r="CW28" s="33"/>
      <c r="CX28" s="33"/>
      <c r="CY28" s="33"/>
      <c r="CZ28" s="33"/>
      <c r="DA28" s="33"/>
      <c r="DB28" s="33"/>
      <c r="DC28" s="33"/>
      <c r="DD28" s="33"/>
      <c r="DE28" s="33"/>
      <c r="DF28" s="33"/>
      <c r="DG28" s="33"/>
      <c r="DH28" s="33"/>
      <c r="DI28" s="33"/>
      <c r="DJ28" s="33"/>
      <c r="DK28" s="33"/>
      <c r="DL28" s="33"/>
      <c r="DM28" s="33"/>
      <c r="DN28" s="33"/>
      <c r="DO28" s="33"/>
      <c r="DP28" s="33"/>
      <c r="DQ28" s="33"/>
      <c r="DR28" s="33"/>
      <c r="DS28" s="33"/>
      <c r="DT28" s="33"/>
      <c r="DU28" s="33"/>
      <c r="DV28" s="33"/>
      <c r="DW28" s="33"/>
      <c r="DX28" s="33"/>
      <c r="DY28" s="33"/>
      <c r="DZ28" s="33"/>
      <c r="EA28" s="33"/>
      <c r="EB28" s="33"/>
      <c r="EC28" s="33"/>
      <c r="ED28" s="33"/>
    </row>
    <row r="29" spans="1:134" ht="15" x14ac:dyDescent="0.25">
      <c r="A29" s="42">
        <v>574</v>
      </c>
      <c r="B29" s="42">
        <v>1277.18</v>
      </c>
      <c r="C29" s="42">
        <v>629</v>
      </c>
      <c r="D29" s="42">
        <v>534.07600000000002</v>
      </c>
      <c r="E29" s="43">
        <v>574</v>
      </c>
      <c r="F29" s="43">
        <v>8474.9699999999993</v>
      </c>
      <c r="G29" s="43">
        <v>629</v>
      </c>
      <c r="H29" s="43">
        <v>1360.24</v>
      </c>
      <c r="I29" s="45">
        <v>574</v>
      </c>
      <c r="J29" s="45">
        <v>11314.8</v>
      </c>
      <c r="K29" s="45">
        <v>629</v>
      </c>
      <c r="L29" s="45">
        <v>114392</v>
      </c>
      <c r="M29" s="48">
        <v>574</v>
      </c>
      <c r="N29" s="48">
        <v>73992.600000000006</v>
      </c>
      <c r="O29" s="48">
        <v>629</v>
      </c>
      <c r="P29" s="48">
        <v>1734.05</v>
      </c>
      <c r="Q29" s="47">
        <v>574</v>
      </c>
      <c r="R29" s="47">
        <v>21003.7</v>
      </c>
      <c r="S29" s="47">
        <v>629</v>
      </c>
      <c r="T29" s="47">
        <v>9791.06</v>
      </c>
      <c r="U29" s="102">
        <v>574</v>
      </c>
      <c r="V29" s="102">
        <v>20741.8</v>
      </c>
      <c r="W29" s="102">
        <v>629</v>
      </c>
      <c r="X29" s="102">
        <v>15663.1</v>
      </c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  <c r="AJ29" s="50"/>
      <c r="AK29" s="50"/>
      <c r="AL29" s="50"/>
      <c r="AM29" s="50"/>
      <c r="AN29" s="50"/>
      <c r="AO29" s="50"/>
      <c r="AP29" s="50"/>
      <c r="AQ29" s="50"/>
      <c r="AR29" s="50"/>
      <c r="AS29" s="50"/>
      <c r="AT29" s="50"/>
      <c r="AU29" s="50"/>
      <c r="AV29" s="50"/>
      <c r="AW29" s="50"/>
      <c r="AX29" s="50"/>
      <c r="AY29" s="50"/>
      <c r="AZ29" s="50"/>
      <c r="BA29" s="50"/>
      <c r="BB29" s="50"/>
      <c r="BC29" s="97"/>
      <c r="BD29" s="97"/>
      <c r="BE29" s="97"/>
      <c r="BF29" s="97"/>
      <c r="BG29" s="97"/>
      <c r="BH29" s="97"/>
      <c r="BI29" s="97"/>
      <c r="BJ29" s="97"/>
      <c r="BK29" s="97"/>
      <c r="BL29" s="97"/>
      <c r="BM29" s="97"/>
      <c r="BN29" s="97"/>
      <c r="BO29" s="97"/>
      <c r="BP29" s="97"/>
      <c r="BQ29" s="97"/>
      <c r="BR29" s="33"/>
      <c r="BS29" s="33"/>
      <c r="BT29" s="33"/>
      <c r="BU29" s="33"/>
      <c r="BV29" s="33"/>
      <c r="BW29" s="33"/>
      <c r="BX29" s="33"/>
      <c r="BY29" s="33"/>
      <c r="BZ29" s="33"/>
      <c r="CA29" s="33"/>
      <c r="CB29" s="33"/>
      <c r="CC29" s="33"/>
      <c r="CD29" s="33"/>
      <c r="CE29" s="33"/>
      <c r="CF29" s="33"/>
      <c r="CG29" s="33"/>
      <c r="CH29" s="33"/>
      <c r="CI29" s="33"/>
      <c r="CJ29" s="33"/>
      <c r="CK29" s="33"/>
      <c r="CL29" s="33"/>
      <c r="CM29" s="33"/>
      <c r="CN29" s="33"/>
      <c r="CO29" s="33"/>
      <c r="CP29" s="33"/>
      <c r="CQ29" s="33"/>
      <c r="CR29" s="33"/>
      <c r="CS29" s="33"/>
      <c r="CT29" s="33"/>
      <c r="CU29" s="33"/>
      <c r="CV29" s="33"/>
      <c r="CW29" s="33"/>
      <c r="CX29" s="33"/>
      <c r="CY29" s="33"/>
      <c r="CZ29" s="33"/>
      <c r="DA29" s="33"/>
      <c r="DB29" s="33"/>
      <c r="DC29" s="33"/>
      <c r="DD29" s="33"/>
      <c r="DE29" s="33"/>
      <c r="DF29" s="33"/>
      <c r="DG29" s="33"/>
      <c r="DH29" s="33"/>
      <c r="DI29" s="33"/>
      <c r="DJ29" s="33"/>
      <c r="DK29" s="33"/>
      <c r="DL29" s="33"/>
      <c r="DM29" s="33"/>
      <c r="DN29" s="33"/>
      <c r="DO29" s="33"/>
      <c r="DP29" s="33"/>
      <c r="DQ29" s="33"/>
      <c r="DR29" s="33"/>
      <c r="DS29" s="33"/>
      <c r="DT29" s="33"/>
      <c r="DU29" s="33"/>
      <c r="DV29" s="33"/>
      <c r="DW29" s="33"/>
      <c r="DX29" s="33"/>
      <c r="DY29" s="33"/>
      <c r="DZ29" s="33"/>
      <c r="EA29" s="33"/>
      <c r="EB29" s="33"/>
      <c r="EC29" s="33"/>
      <c r="ED29" s="33"/>
    </row>
    <row r="30" spans="1:134" ht="15" x14ac:dyDescent="0.25">
      <c r="A30" s="42">
        <v>575</v>
      </c>
      <c r="B30" s="42">
        <v>1265.43</v>
      </c>
      <c r="C30" s="42">
        <v>630</v>
      </c>
      <c r="D30" s="42">
        <v>506.81799999999998</v>
      </c>
      <c r="E30" s="43">
        <v>575</v>
      </c>
      <c r="F30" s="43">
        <v>8245.2099999999991</v>
      </c>
      <c r="G30" s="43">
        <v>630</v>
      </c>
      <c r="H30" s="43">
        <v>1341.23</v>
      </c>
      <c r="I30" s="45">
        <v>575</v>
      </c>
      <c r="J30" s="45">
        <v>11818.8</v>
      </c>
      <c r="K30" s="45">
        <v>630</v>
      </c>
      <c r="L30" s="45">
        <v>111906</v>
      </c>
      <c r="M30" s="48">
        <v>575</v>
      </c>
      <c r="N30" s="48">
        <v>70610.100000000006</v>
      </c>
      <c r="O30" s="48">
        <v>630</v>
      </c>
      <c r="P30" s="48">
        <v>1726.54</v>
      </c>
      <c r="Q30" s="47">
        <v>575</v>
      </c>
      <c r="R30" s="47">
        <v>20269.5</v>
      </c>
      <c r="S30" s="47">
        <v>630</v>
      </c>
      <c r="T30" s="47">
        <v>9484.75</v>
      </c>
      <c r="U30" s="102">
        <v>575</v>
      </c>
      <c r="V30" s="102">
        <v>19849.599999999999</v>
      </c>
      <c r="W30" s="102">
        <v>630</v>
      </c>
      <c r="X30" s="102">
        <v>15423.2</v>
      </c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97"/>
      <c r="BD30" s="97"/>
      <c r="BE30" s="97"/>
      <c r="BF30" s="97"/>
      <c r="BG30" s="97"/>
      <c r="BH30" s="97"/>
      <c r="BI30" s="97"/>
      <c r="BJ30" s="97"/>
      <c r="BK30" s="97"/>
      <c r="BL30" s="97"/>
      <c r="BM30" s="97"/>
      <c r="BN30" s="97"/>
      <c r="BO30" s="97"/>
      <c r="BP30" s="97"/>
      <c r="BQ30" s="97"/>
      <c r="BR30" s="33"/>
      <c r="BS30" s="33"/>
      <c r="BT30" s="33"/>
      <c r="BU30" s="33"/>
      <c r="BV30" s="33"/>
      <c r="BW30" s="33"/>
      <c r="BX30" s="33"/>
      <c r="BY30" s="33"/>
      <c r="BZ30" s="33"/>
      <c r="CA30" s="33"/>
      <c r="CB30" s="33"/>
      <c r="CC30" s="33"/>
      <c r="CD30" s="33"/>
      <c r="CE30" s="33"/>
      <c r="CF30" s="33"/>
      <c r="CG30" s="33"/>
      <c r="CH30" s="33"/>
      <c r="CI30" s="33"/>
      <c r="CJ30" s="33"/>
      <c r="CK30" s="33"/>
      <c r="CL30" s="33"/>
      <c r="CM30" s="33"/>
      <c r="CN30" s="33"/>
      <c r="CO30" s="33"/>
      <c r="CP30" s="33"/>
      <c r="CQ30" s="33"/>
      <c r="CR30" s="33"/>
      <c r="CS30" s="33"/>
      <c r="CT30" s="33"/>
      <c r="CU30" s="33"/>
      <c r="CV30" s="33"/>
      <c r="CW30" s="33"/>
      <c r="CX30" s="33"/>
      <c r="CY30" s="33"/>
      <c r="CZ30" s="33"/>
      <c r="DA30" s="33"/>
      <c r="DB30" s="33"/>
      <c r="DC30" s="33"/>
      <c r="DD30" s="33"/>
      <c r="DE30" s="33"/>
      <c r="DF30" s="33"/>
      <c r="DG30" s="33"/>
      <c r="DH30" s="33"/>
      <c r="DI30" s="33"/>
      <c r="DJ30" s="33"/>
      <c r="DK30" s="33"/>
      <c r="DL30" s="33"/>
      <c r="DM30" s="33"/>
      <c r="DN30" s="33"/>
      <c r="DO30" s="33"/>
      <c r="DP30" s="33"/>
      <c r="DQ30" s="33"/>
      <c r="DR30" s="33"/>
      <c r="DS30" s="33"/>
      <c r="DT30" s="33"/>
      <c r="DU30" s="33"/>
      <c r="DV30" s="33"/>
      <c r="DW30" s="33"/>
      <c r="DX30" s="33"/>
      <c r="DY30" s="33"/>
      <c r="DZ30" s="33"/>
      <c r="EA30" s="33"/>
      <c r="EB30" s="33"/>
      <c r="EC30" s="33"/>
      <c r="ED30" s="33"/>
    </row>
    <row r="31" spans="1:134" ht="15" x14ac:dyDescent="0.25">
      <c r="A31" s="42">
        <v>576</v>
      </c>
      <c r="B31" s="42">
        <v>1263.17</v>
      </c>
      <c r="C31" s="42">
        <v>631</v>
      </c>
      <c r="D31" s="42">
        <v>532.57500000000005</v>
      </c>
      <c r="E31" s="43">
        <v>576</v>
      </c>
      <c r="F31" s="43">
        <v>8065.18</v>
      </c>
      <c r="G31" s="43">
        <v>631</v>
      </c>
      <c r="H31" s="43">
        <v>1307.45</v>
      </c>
      <c r="I31" s="45">
        <v>576</v>
      </c>
      <c r="J31" s="45">
        <v>12222.7</v>
      </c>
      <c r="K31" s="45">
        <v>631</v>
      </c>
      <c r="L31" s="45">
        <v>109087</v>
      </c>
      <c r="M31" s="48">
        <v>576</v>
      </c>
      <c r="N31" s="48">
        <v>67492.800000000003</v>
      </c>
      <c r="O31" s="48">
        <v>631</v>
      </c>
      <c r="P31" s="48">
        <v>1675.99</v>
      </c>
      <c r="Q31" s="47">
        <v>576</v>
      </c>
      <c r="R31" s="47">
        <v>19470.400000000001</v>
      </c>
      <c r="S31" s="47">
        <v>631</v>
      </c>
      <c r="T31" s="47">
        <v>9276.7199999999993</v>
      </c>
      <c r="U31" s="102">
        <v>576</v>
      </c>
      <c r="V31" s="102">
        <v>19260.099999999999</v>
      </c>
      <c r="W31" s="102">
        <v>631</v>
      </c>
      <c r="X31" s="102">
        <v>15097</v>
      </c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  <c r="AJ31" s="50"/>
      <c r="AK31" s="50"/>
      <c r="AL31" s="50"/>
      <c r="AM31" s="50"/>
      <c r="AN31" s="50"/>
      <c r="AO31" s="50"/>
      <c r="AP31" s="50"/>
      <c r="AQ31" s="50"/>
      <c r="AR31" s="50"/>
      <c r="AS31" s="50"/>
      <c r="AT31" s="50"/>
      <c r="AU31" s="50"/>
      <c r="AV31" s="50"/>
      <c r="AW31" s="50"/>
      <c r="AX31" s="50"/>
      <c r="AY31" s="50"/>
      <c r="AZ31" s="50"/>
      <c r="BA31" s="50"/>
      <c r="BB31" s="50"/>
      <c r="BC31" s="97"/>
      <c r="BD31" s="97"/>
      <c r="BE31" s="97"/>
      <c r="BF31" s="97"/>
      <c r="BG31" s="97"/>
      <c r="BH31" s="97"/>
      <c r="BI31" s="97"/>
      <c r="BJ31" s="97"/>
      <c r="BK31" s="97"/>
      <c r="BL31" s="97"/>
      <c r="BM31" s="97"/>
      <c r="BN31" s="97"/>
      <c r="BO31" s="97"/>
      <c r="BP31" s="97"/>
      <c r="BQ31" s="97"/>
      <c r="BR31" s="33"/>
      <c r="BS31" s="33"/>
      <c r="BT31" s="33"/>
      <c r="BU31" s="33"/>
      <c r="BV31" s="33"/>
      <c r="BW31" s="33"/>
      <c r="BX31" s="33"/>
      <c r="BY31" s="33"/>
      <c r="BZ31" s="33"/>
      <c r="CA31" s="33"/>
      <c r="CB31" s="33"/>
      <c r="CC31" s="33"/>
      <c r="CD31" s="33"/>
      <c r="CE31" s="33"/>
      <c r="CF31" s="33"/>
      <c r="CG31" s="33"/>
      <c r="CH31" s="33"/>
      <c r="CI31" s="33"/>
      <c r="CJ31" s="33"/>
      <c r="CK31" s="33"/>
      <c r="CL31" s="33"/>
      <c r="CM31" s="33"/>
      <c r="CN31" s="33"/>
      <c r="CO31" s="33"/>
      <c r="CP31" s="33"/>
      <c r="CQ31" s="33"/>
      <c r="CR31" s="33"/>
      <c r="CS31" s="33"/>
      <c r="CT31" s="33"/>
      <c r="CU31" s="33"/>
      <c r="CV31" s="33"/>
      <c r="CW31" s="33"/>
      <c r="CX31" s="33"/>
      <c r="CY31" s="33"/>
      <c r="CZ31" s="33"/>
      <c r="DA31" s="33"/>
      <c r="DB31" s="33"/>
      <c r="DC31" s="33"/>
      <c r="DD31" s="33"/>
      <c r="DE31" s="33"/>
      <c r="DF31" s="33"/>
      <c r="DG31" s="33"/>
      <c r="DH31" s="33"/>
      <c r="DI31" s="33"/>
      <c r="DJ31" s="33"/>
      <c r="DK31" s="33"/>
      <c r="DL31" s="33"/>
      <c r="DM31" s="33"/>
      <c r="DN31" s="33"/>
      <c r="DO31" s="33"/>
      <c r="DP31" s="33"/>
      <c r="DQ31" s="33"/>
      <c r="DR31" s="33"/>
      <c r="DS31" s="33"/>
      <c r="DT31" s="33"/>
      <c r="DU31" s="33"/>
      <c r="DV31" s="33"/>
      <c r="DW31" s="33"/>
      <c r="DX31" s="33"/>
      <c r="DY31" s="33"/>
      <c r="DZ31" s="33"/>
      <c r="EA31" s="33"/>
      <c r="EB31" s="33"/>
      <c r="EC31" s="33"/>
      <c r="ED31" s="33"/>
    </row>
    <row r="32" spans="1:134" ht="15" x14ac:dyDescent="0.25">
      <c r="A32" s="42">
        <v>577</v>
      </c>
      <c r="B32" s="42">
        <v>1266.93</v>
      </c>
      <c r="C32" s="42">
        <v>632</v>
      </c>
      <c r="D32" s="42">
        <v>517.07100000000003</v>
      </c>
      <c r="E32" s="43">
        <v>577</v>
      </c>
      <c r="F32" s="43">
        <v>7847.77</v>
      </c>
      <c r="G32" s="43">
        <v>632</v>
      </c>
      <c r="H32" s="43">
        <v>1322.21</v>
      </c>
      <c r="I32" s="45">
        <v>577</v>
      </c>
      <c r="J32" s="45">
        <v>12930.6</v>
      </c>
      <c r="K32" s="45">
        <v>632</v>
      </c>
      <c r="L32" s="45">
        <v>106783</v>
      </c>
      <c r="M32" s="48">
        <v>577</v>
      </c>
      <c r="N32" s="48">
        <v>65081.5</v>
      </c>
      <c r="O32" s="48">
        <v>632</v>
      </c>
      <c r="P32" s="48">
        <v>1656.48</v>
      </c>
      <c r="Q32" s="47">
        <v>577</v>
      </c>
      <c r="R32" s="47">
        <v>18921.7</v>
      </c>
      <c r="S32" s="47">
        <v>632</v>
      </c>
      <c r="T32" s="47">
        <v>9092.83</v>
      </c>
      <c r="U32" s="102">
        <v>577</v>
      </c>
      <c r="V32" s="102">
        <v>18775.5</v>
      </c>
      <c r="W32" s="102">
        <v>632</v>
      </c>
      <c r="X32" s="102">
        <v>14717.1</v>
      </c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  <c r="AJ32" s="50"/>
      <c r="AK32" s="50"/>
      <c r="AL32" s="50"/>
      <c r="AM32" s="50"/>
      <c r="AN32" s="50"/>
      <c r="AO32" s="50"/>
      <c r="AP32" s="50"/>
      <c r="AQ32" s="50"/>
      <c r="AR32" s="50"/>
      <c r="AS32" s="50"/>
      <c r="AT32" s="50"/>
      <c r="AU32" s="50"/>
      <c r="AV32" s="50"/>
      <c r="AW32" s="50"/>
      <c r="AX32" s="50"/>
      <c r="AY32" s="50"/>
      <c r="AZ32" s="50"/>
      <c r="BA32" s="50"/>
      <c r="BB32" s="50"/>
      <c r="BC32" s="97"/>
      <c r="BD32" s="97"/>
      <c r="BE32" s="97"/>
      <c r="BF32" s="97"/>
      <c r="BG32" s="97"/>
      <c r="BH32" s="97"/>
      <c r="BI32" s="97"/>
      <c r="BJ32" s="97"/>
      <c r="BK32" s="97"/>
      <c r="BL32" s="97"/>
      <c r="BM32" s="97"/>
      <c r="BN32" s="97"/>
      <c r="BO32" s="97"/>
      <c r="BP32" s="97"/>
      <c r="BQ32" s="97"/>
      <c r="BR32" s="33"/>
      <c r="BS32" s="33"/>
      <c r="BT32" s="33"/>
      <c r="BU32" s="33"/>
      <c r="BV32" s="33"/>
      <c r="BW32" s="33"/>
      <c r="BX32" s="33"/>
      <c r="BY32" s="33"/>
      <c r="BZ32" s="33"/>
      <c r="CA32" s="33"/>
      <c r="CB32" s="33"/>
      <c r="CC32" s="33"/>
      <c r="CD32" s="33"/>
      <c r="CE32" s="33"/>
      <c r="CF32" s="33"/>
      <c r="CG32" s="33"/>
      <c r="CH32" s="33"/>
      <c r="CI32" s="33"/>
      <c r="CJ32" s="33"/>
      <c r="CK32" s="33"/>
      <c r="CL32" s="33"/>
      <c r="CM32" s="33"/>
      <c r="CN32" s="33"/>
      <c r="CO32" s="33"/>
      <c r="CP32" s="33"/>
      <c r="CQ32" s="33"/>
      <c r="CR32" s="33"/>
      <c r="CS32" s="33"/>
      <c r="CT32" s="33"/>
      <c r="CU32" s="33"/>
      <c r="CV32" s="33"/>
      <c r="CW32" s="33"/>
      <c r="CX32" s="33"/>
      <c r="CY32" s="33"/>
      <c r="CZ32" s="33"/>
      <c r="DA32" s="33"/>
      <c r="DB32" s="33"/>
      <c r="DC32" s="33"/>
      <c r="DD32" s="33"/>
      <c r="DE32" s="33"/>
      <c r="DF32" s="33"/>
      <c r="DG32" s="33"/>
      <c r="DH32" s="33"/>
      <c r="DI32" s="33"/>
      <c r="DJ32" s="33"/>
      <c r="DK32" s="33"/>
      <c r="DL32" s="33"/>
      <c r="DM32" s="33"/>
      <c r="DN32" s="33"/>
      <c r="DO32" s="33"/>
      <c r="DP32" s="33"/>
      <c r="DQ32" s="33"/>
      <c r="DR32" s="33"/>
      <c r="DS32" s="33"/>
      <c r="DT32" s="33"/>
      <c r="DU32" s="33"/>
      <c r="DV32" s="33"/>
      <c r="DW32" s="33"/>
      <c r="DX32" s="33"/>
      <c r="DY32" s="33"/>
      <c r="DZ32" s="33"/>
      <c r="EA32" s="33"/>
      <c r="EB32" s="33"/>
      <c r="EC32" s="33"/>
      <c r="ED32" s="33"/>
    </row>
    <row r="33" spans="1:134" ht="15" x14ac:dyDescent="0.25">
      <c r="A33" s="42">
        <v>578</v>
      </c>
      <c r="B33" s="42">
        <v>1204.1300000000001</v>
      </c>
      <c r="C33" s="42">
        <v>633</v>
      </c>
      <c r="D33" s="42">
        <v>518.57100000000003</v>
      </c>
      <c r="E33" s="43">
        <v>578</v>
      </c>
      <c r="F33" s="43">
        <v>7584.96</v>
      </c>
      <c r="G33" s="43">
        <v>633</v>
      </c>
      <c r="H33" s="43">
        <v>1289.44</v>
      </c>
      <c r="I33" s="45">
        <v>578</v>
      </c>
      <c r="J33" s="45">
        <v>13688.6</v>
      </c>
      <c r="K33" s="45">
        <v>633</v>
      </c>
      <c r="L33" s="45">
        <v>104412</v>
      </c>
      <c r="M33" s="48">
        <v>578</v>
      </c>
      <c r="N33" s="48">
        <v>62913.2</v>
      </c>
      <c r="O33" s="48">
        <v>633</v>
      </c>
      <c r="P33" s="48">
        <v>1673.74</v>
      </c>
      <c r="Q33" s="47">
        <v>578</v>
      </c>
      <c r="R33" s="47">
        <v>18461.7</v>
      </c>
      <c r="S33" s="47">
        <v>633</v>
      </c>
      <c r="T33" s="47">
        <v>9032.7900000000009</v>
      </c>
      <c r="U33" s="102">
        <v>578</v>
      </c>
      <c r="V33" s="102">
        <v>18361.5</v>
      </c>
      <c r="W33" s="102">
        <v>633</v>
      </c>
      <c r="X33" s="102">
        <v>14262.4</v>
      </c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  <c r="AJ33" s="50"/>
      <c r="AK33" s="50"/>
      <c r="AL33" s="50"/>
      <c r="AM33" s="50"/>
      <c r="AN33" s="50"/>
      <c r="AO33" s="50"/>
      <c r="AP33" s="50"/>
      <c r="AQ33" s="50"/>
      <c r="AR33" s="50"/>
      <c r="AS33" s="50"/>
      <c r="AT33" s="50"/>
      <c r="AU33" s="50"/>
      <c r="AV33" s="50"/>
      <c r="AW33" s="50"/>
      <c r="AX33" s="50"/>
      <c r="AY33" s="50"/>
      <c r="AZ33" s="50"/>
      <c r="BA33" s="50"/>
      <c r="BB33" s="50"/>
      <c r="BC33" s="97"/>
      <c r="BD33" s="97"/>
      <c r="BE33" s="97"/>
      <c r="BF33" s="97"/>
      <c r="BG33" s="97"/>
      <c r="BH33" s="97"/>
      <c r="BI33" s="97"/>
      <c r="BJ33" s="97"/>
      <c r="BK33" s="97"/>
      <c r="BL33" s="97"/>
      <c r="BM33" s="97"/>
      <c r="BN33" s="97"/>
      <c r="BO33" s="97"/>
      <c r="BP33" s="97"/>
      <c r="BQ33" s="97"/>
      <c r="BR33" s="33"/>
      <c r="BS33" s="33"/>
      <c r="BT33" s="33"/>
      <c r="BU33" s="33"/>
      <c r="BV33" s="33"/>
      <c r="BW33" s="33"/>
      <c r="BX33" s="33"/>
      <c r="BY33" s="33"/>
      <c r="BZ33" s="33"/>
      <c r="CA33" s="33"/>
      <c r="CB33" s="33"/>
      <c r="CC33" s="33"/>
      <c r="CD33" s="33"/>
      <c r="CE33" s="33"/>
      <c r="CF33" s="33"/>
      <c r="CG33" s="33"/>
      <c r="CH33" s="33"/>
      <c r="CI33" s="33"/>
      <c r="CJ33" s="33"/>
      <c r="CK33" s="33"/>
      <c r="CL33" s="33"/>
      <c r="CM33" s="33"/>
      <c r="CN33" s="33"/>
      <c r="CO33" s="33"/>
      <c r="CP33" s="33"/>
      <c r="CQ33" s="33"/>
      <c r="CR33" s="33"/>
      <c r="CS33" s="33"/>
      <c r="CT33" s="33"/>
      <c r="CU33" s="33"/>
      <c r="CV33" s="33"/>
      <c r="CW33" s="33"/>
      <c r="CX33" s="33"/>
      <c r="CY33" s="33"/>
      <c r="CZ33" s="33"/>
      <c r="DA33" s="33"/>
      <c r="DB33" s="33"/>
      <c r="DC33" s="33"/>
      <c r="DD33" s="33"/>
      <c r="DE33" s="33"/>
      <c r="DF33" s="33"/>
      <c r="DG33" s="33"/>
      <c r="DH33" s="33"/>
      <c r="DI33" s="33"/>
      <c r="DJ33" s="33"/>
      <c r="DK33" s="33"/>
      <c r="DL33" s="33"/>
      <c r="DM33" s="33"/>
      <c r="DN33" s="33"/>
      <c r="DO33" s="33"/>
      <c r="DP33" s="33"/>
      <c r="DQ33" s="33"/>
      <c r="DR33" s="33"/>
      <c r="DS33" s="33"/>
      <c r="DT33" s="33"/>
      <c r="DU33" s="33"/>
      <c r="DV33" s="33"/>
      <c r="DW33" s="33"/>
      <c r="DX33" s="33"/>
      <c r="DY33" s="33"/>
      <c r="DZ33" s="33"/>
      <c r="EA33" s="33"/>
      <c r="EB33" s="33"/>
      <c r="EC33" s="33"/>
      <c r="ED33" s="33"/>
    </row>
    <row r="34" spans="1:134" ht="15" x14ac:dyDescent="0.25">
      <c r="A34" s="42">
        <v>579</v>
      </c>
      <c r="B34" s="42">
        <v>1275.68</v>
      </c>
      <c r="C34" s="42">
        <v>634</v>
      </c>
      <c r="D34" s="42">
        <v>531.82500000000005</v>
      </c>
      <c r="E34" s="43">
        <v>579</v>
      </c>
      <c r="F34" s="43">
        <v>7543.54</v>
      </c>
      <c r="G34" s="43">
        <v>634</v>
      </c>
      <c r="H34" s="43">
        <v>1312.21</v>
      </c>
      <c r="I34" s="45">
        <v>579</v>
      </c>
      <c r="J34" s="45">
        <v>14720.1</v>
      </c>
      <c r="K34" s="45">
        <v>634</v>
      </c>
      <c r="L34" s="45">
        <v>101583</v>
      </c>
      <c r="M34" s="48">
        <v>579</v>
      </c>
      <c r="N34" s="48">
        <v>61069</v>
      </c>
      <c r="O34" s="48">
        <v>634</v>
      </c>
      <c r="P34" s="48">
        <v>1646.47</v>
      </c>
      <c r="Q34" s="47">
        <v>579</v>
      </c>
      <c r="R34" s="47">
        <v>18116.900000000001</v>
      </c>
      <c r="S34" s="47">
        <v>634</v>
      </c>
      <c r="T34" s="47">
        <v>8736.66</v>
      </c>
      <c r="U34" s="102">
        <v>579</v>
      </c>
      <c r="V34" s="102">
        <v>17874.599999999999</v>
      </c>
      <c r="W34" s="102">
        <v>634</v>
      </c>
      <c r="X34" s="102">
        <v>14019.8</v>
      </c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  <c r="AJ34" s="50"/>
      <c r="AK34" s="50"/>
      <c r="AL34" s="50"/>
      <c r="AM34" s="50"/>
      <c r="AN34" s="50"/>
      <c r="AO34" s="50"/>
      <c r="AP34" s="50"/>
      <c r="AQ34" s="50"/>
      <c r="AR34" s="50"/>
      <c r="AS34" s="50"/>
      <c r="AT34" s="50"/>
      <c r="AU34" s="50"/>
      <c r="AV34" s="50"/>
      <c r="AW34" s="50"/>
      <c r="AX34" s="50"/>
      <c r="AY34" s="50"/>
      <c r="AZ34" s="50"/>
      <c r="BA34" s="50"/>
      <c r="BB34" s="50"/>
      <c r="BC34" s="97"/>
      <c r="BD34" s="97"/>
      <c r="BE34" s="97"/>
      <c r="BF34" s="97"/>
      <c r="BG34" s="97"/>
      <c r="BH34" s="97"/>
      <c r="BI34" s="97"/>
      <c r="BJ34" s="97"/>
      <c r="BK34" s="97"/>
      <c r="BL34" s="97"/>
      <c r="BM34" s="97"/>
      <c r="BN34" s="97"/>
      <c r="BO34" s="97"/>
      <c r="BP34" s="97"/>
      <c r="BQ34" s="97"/>
      <c r="BR34" s="33"/>
      <c r="BS34" s="33"/>
      <c r="BT34" s="33"/>
      <c r="BU34" s="33"/>
      <c r="BV34" s="33"/>
      <c r="BW34" s="33"/>
      <c r="BX34" s="33"/>
      <c r="BY34" s="33"/>
      <c r="BZ34" s="33"/>
      <c r="CA34" s="33"/>
      <c r="CB34" s="33"/>
      <c r="CC34" s="33"/>
      <c r="CD34" s="33"/>
      <c r="CE34" s="33"/>
      <c r="CF34" s="33"/>
      <c r="CG34" s="33"/>
      <c r="CH34" s="33"/>
      <c r="CI34" s="33"/>
      <c r="CJ34" s="33"/>
      <c r="CK34" s="33"/>
      <c r="CL34" s="33"/>
      <c r="CM34" s="33"/>
      <c r="CN34" s="33"/>
      <c r="CO34" s="33"/>
      <c r="CP34" s="33"/>
      <c r="CQ34" s="33"/>
      <c r="CR34" s="33"/>
      <c r="CS34" s="33"/>
      <c r="CT34" s="33"/>
      <c r="CU34" s="33"/>
      <c r="CV34" s="33"/>
      <c r="CW34" s="33"/>
      <c r="CX34" s="33"/>
      <c r="CY34" s="33"/>
      <c r="CZ34" s="33"/>
      <c r="DA34" s="33"/>
      <c r="DB34" s="33"/>
      <c r="DC34" s="33"/>
      <c r="DD34" s="33"/>
      <c r="DE34" s="33"/>
      <c r="DF34" s="33"/>
      <c r="DG34" s="33"/>
      <c r="DH34" s="33"/>
      <c r="DI34" s="33"/>
      <c r="DJ34" s="33"/>
      <c r="DK34" s="33"/>
      <c r="DL34" s="33"/>
      <c r="DM34" s="33"/>
      <c r="DN34" s="33"/>
      <c r="DO34" s="33"/>
      <c r="DP34" s="33"/>
      <c r="DQ34" s="33"/>
      <c r="DR34" s="33"/>
      <c r="DS34" s="33"/>
      <c r="DT34" s="33"/>
      <c r="DU34" s="33"/>
      <c r="DV34" s="33"/>
      <c r="DW34" s="33"/>
      <c r="DX34" s="33"/>
      <c r="DY34" s="33"/>
      <c r="DZ34" s="33"/>
      <c r="EA34" s="33"/>
      <c r="EB34" s="33"/>
      <c r="EC34" s="33"/>
      <c r="ED34" s="33"/>
    </row>
    <row r="35" spans="1:134" ht="15" x14ac:dyDescent="0.25">
      <c r="A35" s="42">
        <v>580</v>
      </c>
      <c r="B35" s="42">
        <v>1248.6600000000001</v>
      </c>
      <c r="C35" s="42">
        <v>635</v>
      </c>
      <c r="D35" s="42">
        <v>507.06799999999998</v>
      </c>
      <c r="E35" s="43">
        <v>580</v>
      </c>
      <c r="F35" s="43">
        <v>7448.42</v>
      </c>
      <c r="G35" s="43">
        <v>635</v>
      </c>
      <c r="H35" s="43">
        <v>1313.71</v>
      </c>
      <c r="I35" s="45">
        <v>580</v>
      </c>
      <c r="J35" s="45">
        <v>15813.1</v>
      </c>
      <c r="K35" s="45">
        <v>635</v>
      </c>
      <c r="L35" s="45">
        <v>98804.2</v>
      </c>
      <c r="M35" s="48">
        <v>580</v>
      </c>
      <c r="N35" s="48">
        <v>59071.6</v>
      </c>
      <c r="O35" s="48">
        <v>635</v>
      </c>
      <c r="P35" s="48">
        <v>1636.21</v>
      </c>
      <c r="Q35" s="47">
        <v>580</v>
      </c>
      <c r="R35" s="47">
        <v>17929.400000000001</v>
      </c>
      <c r="S35" s="47">
        <v>635</v>
      </c>
      <c r="T35" s="47">
        <v>8566.89</v>
      </c>
      <c r="U35" s="102">
        <v>580</v>
      </c>
      <c r="V35" s="102">
        <v>17594.5</v>
      </c>
      <c r="W35" s="102">
        <v>635</v>
      </c>
      <c r="X35" s="102">
        <v>13724.6</v>
      </c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  <c r="AJ35" s="50"/>
      <c r="AK35" s="50"/>
      <c r="AL35" s="50"/>
      <c r="AM35" s="50"/>
      <c r="AN35" s="50"/>
      <c r="AO35" s="50"/>
      <c r="AP35" s="50"/>
      <c r="AQ35" s="50"/>
      <c r="AR35" s="50"/>
      <c r="AS35" s="50"/>
      <c r="AT35" s="50"/>
      <c r="AU35" s="50"/>
      <c r="AV35" s="50"/>
      <c r="AW35" s="50"/>
      <c r="AX35" s="50"/>
      <c r="AY35" s="50"/>
      <c r="AZ35" s="50"/>
      <c r="BA35" s="50"/>
      <c r="BB35" s="50"/>
      <c r="BC35" s="97"/>
      <c r="BD35" s="97"/>
      <c r="BE35" s="97"/>
      <c r="BF35" s="97"/>
      <c r="BG35" s="97"/>
      <c r="BH35" s="97"/>
      <c r="BI35" s="97"/>
      <c r="BJ35" s="97"/>
      <c r="BK35" s="97"/>
      <c r="BL35" s="97"/>
      <c r="BM35" s="97"/>
      <c r="BN35" s="97"/>
      <c r="BO35" s="97"/>
      <c r="BP35" s="97"/>
      <c r="BQ35" s="97"/>
      <c r="BR35" s="33"/>
      <c r="BS35" s="33"/>
      <c r="BT35" s="33"/>
      <c r="BU35" s="33"/>
      <c r="BV35" s="33"/>
      <c r="BW35" s="33"/>
      <c r="BX35" s="33"/>
      <c r="BY35" s="33"/>
      <c r="BZ35" s="33"/>
      <c r="CA35" s="33"/>
      <c r="CB35" s="33"/>
      <c r="CC35" s="33"/>
      <c r="CD35" s="33"/>
      <c r="CE35" s="33"/>
      <c r="CF35" s="33"/>
      <c r="CG35" s="33"/>
      <c r="CH35" s="33"/>
      <c r="CI35" s="33"/>
      <c r="CJ35" s="33"/>
      <c r="CK35" s="33"/>
      <c r="CL35" s="33"/>
      <c r="CM35" s="33"/>
      <c r="CN35" s="33"/>
      <c r="CO35" s="33"/>
      <c r="CP35" s="33"/>
      <c r="CQ35" s="33"/>
      <c r="CR35" s="33"/>
      <c r="CS35" s="33"/>
      <c r="CT35" s="33"/>
      <c r="CU35" s="33"/>
      <c r="CV35" s="33"/>
      <c r="CW35" s="33"/>
      <c r="CX35" s="33"/>
      <c r="CY35" s="33"/>
      <c r="CZ35" s="33"/>
      <c r="DA35" s="33"/>
      <c r="DB35" s="33"/>
      <c r="DC35" s="33"/>
      <c r="DD35" s="33"/>
      <c r="DE35" s="33"/>
      <c r="DF35" s="33"/>
      <c r="DG35" s="33"/>
      <c r="DH35" s="33"/>
      <c r="DI35" s="33"/>
      <c r="DJ35" s="33"/>
      <c r="DK35" s="33"/>
      <c r="DL35" s="33"/>
      <c r="DM35" s="33"/>
      <c r="DN35" s="33"/>
      <c r="DO35" s="33"/>
      <c r="DP35" s="33"/>
      <c r="DQ35" s="33"/>
      <c r="DR35" s="33"/>
      <c r="DS35" s="33"/>
      <c r="DT35" s="33"/>
      <c r="DU35" s="33"/>
      <c r="DV35" s="33"/>
      <c r="DW35" s="33"/>
      <c r="DX35" s="33"/>
      <c r="DY35" s="33"/>
      <c r="DZ35" s="33"/>
      <c r="EA35" s="33"/>
      <c r="EB35" s="33"/>
      <c r="EC35" s="33"/>
      <c r="ED35" s="33"/>
    </row>
    <row r="36" spans="1:134" ht="15" x14ac:dyDescent="0.25">
      <c r="A36" s="42">
        <v>581</v>
      </c>
      <c r="B36" s="42">
        <v>1203.8800000000001</v>
      </c>
      <c r="C36" s="42">
        <v>636</v>
      </c>
      <c r="D36" s="42">
        <v>513.32000000000005</v>
      </c>
      <c r="E36" s="43">
        <v>581</v>
      </c>
      <c r="F36" s="43">
        <v>7251.4</v>
      </c>
      <c r="G36" s="43">
        <v>636</v>
      </c>
      <c r="H36" s="43">
        <v>1271.93</v>
      </c>
      <c r="I36" s="45">
        <v>581</v>
      </c>
      <c r="J36" s="45">
        <v>17214</v>
      </c>
      <c r="K36" s="45">
        <v>636</v>
      </c>
      <c r="L36" s="45">
        <v>96445.1</v>
      </c>
      <c r="M36" s="48">
        <v>581</v>
      </c>
      <c r="N36" s="48">
        <v>57591.1</v>
      </c>
      <c r="O36" s="48">
        <v>636</v>
      </c>
      <c r="P36" s="48">
        <v>1602.18</v>
      </c>
      <c r="Q36" s="47">
        <v>581</v>
      </c>
      <c r="R36" s="47">
        <v>17515.5</v>
      </c>
      <c r="S36" s="47">
        <v>636</v>
      </c>
      <c r="T36" s="47">
        <v>8353.43</v>
      </c>
      <c r="U36" s="102">
        <v>581</v>
      </c>
      <c r="V36" s="102">
        <v>17427.2</v>
      </c>
      <c r="W36" s="102">
        <v>636</v>
      </c>
      <c r="X36" s="102">
        <v>13294.8</v>
      </c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  <c r="AJ36" s="50"/>
      <c r="AK36" s="50"/>
      <c r="AL36" s="50"/>
      <c r="AM36" s="50"/>
      <c r="AN36" s="50"/>
      <c r="AO36" s="50"/>
      <c r="AP36" s="50"/>
      <c r="AQ36" s="50"/>
      <c r="AR36" s="50"/>
      <c r="AS36" s="50"/>
      <c r="AT36" s="50"/>
      <c r="AU36" s="50"/>
      <c r="AV36" s="50"/>
      <c r="AW36" s="50"/>
      <c r="AX36" s="50"/>
      <c r="AY36" s="50"/>
      <c r="AZ36" s="50"/>
      <c r="BA36" s="50"/>
      <c r="BB36" s="50"/>
      <c r="BC36" s="97"/>
      <c r="BD36" s="97"/>
      <c r="BE36" s="97"/>
      <c r="BF36" s="97"/>
      <c r="BG36" s="97"/>
      <c r="BH36" s="97"/>
      <c r="BI36" s="97"/>
      <c r="BJ36" s="97"/>
      <c r="BK36" s="97"/>
      <c r="BL36" s="97"/>
      <c r="BM36" s="97"/>
      <c r="BN36" s="97"/>
      <c r="BO36" s="97"/>
      <c r="BP36" s="97"/>
      <c r="BQ36" s="97"/>
      <c r="BR36" s="33"/>
      <c r="BS36" s="33"/>
      <c r="BT36" s="33"/>
      <c r="BU36" s="33"/>
      <c r="BV36" s="33"/>
      <c r="BW36" s="33"/>
      <c r="BX36" s="33"/>
      <c r="BY36" s="33"/>
      <c r="BZ36" s="33"/>
      <c r="CA36" s="33"/>
      <c r="CB36" s="33"/>
      <c r="CC36" s="33"/>
      <c r="CD36" s="33"/>
      <c r="CE36" s="33"/>
      <c r="CF36" s="33"/>
      <c r="CG36" s="33"/>
      <c r="CH36" s="33"/>
      <c r="CI36" s="33"/>
      <c r="CJ36" s="33"/>
      <c r="CK36" s="33"/>
      <c r="CL36" s="33"/>
      <c r="CM36" s="33"/>
      <c r="CN36" s="33"/>
      <c r="CO36" s="33"/>
      <c r="CP36" s="33"/>
      <c r="CQ36" s="33"/>
      <c r="CR36" s="33"/>
      <c r="CS36" s="33"/>
      <c r="CT36" s="33"/>
      <c r="CU36" s="33"/>
      <c r="CV36" s="33"/>
      <c r="CW36" s="33"/>
      <c r="CX36" s="33"/>
      <c r="CY36" s="33"/>
      <c r="CZ36" s="33"/>
      <c r="DA36" s="33"/>
      <c r="DB36" s="33"/>
      <c r="DC36" s="33"/>
      <c r="DD36" s="33"/>
      <c r="DE36" s="33"/>
      <c r="DF36" s="33"/>
      <c r="DG36" s="33"/>
      <c r="DH36" s="33"/>
      <c r="DI36" s="33"/>
      <c r="DJ36" s="33"/>
      <c r="DK36" s="33"/>
      <c r="DL36" s="33"/>
      <c r="DM36" s="33"/>
      <c r="DN36" s="33"/>
      <c r="DO36" s="33"/>
      <c r="DP36" s="33"/>
      <c r="DQ36" s="33"/>
      <c r="DR36" s="33"/>
      <c r="DS36" s="33"/>
      <c r="DT36" s="33"/>
      <c r="DU36" s="33"/>
      <c r="DV36" s="33"/>
      <c r="DW36" s="33"/>
      <c r="DX36" s="33"/>
      <c r="DY36" s="33"/>
      <c r="DZ36" s="33"/>
      <c r="EA36" s="33"/>
      <c r="EB36" s="33"/>
      <c r="EC36" s="33"/>
      <c r="ED36" s="33"/>
    </row>
    <row r="37" spans="1:134" ht="15" x14ac:dyDescent="0.25">
      <c r="A37" s="42">
        <v>582</v>
      </c>
      <c r="B37" s="42">
        <v>1223.6500000000001</v>
      </c>
      <c r="C37" s="42">
        <v>637</v>
      </c>
      <c r="D37" s="42">
        <v>551.33100000000002</v>
      </c>
      <c r="E37" s="43">
        <v>582</v>
      </c>
      <c r="F37" s="43">
        <v>7123.66</v>
      </c>
      <c r="G37" s="43">
        <v>637</v>
      </c>
      <c r="H37" s="43">
        <v>1248.6600000000001</v>
      </c>
      <c r="I37" s="45">
        <v>582</v>
      </c>
      <c r="J37" s="45">
        <v>18479.8</v>
      </c>
      <c r="K37" s="45">
        <v>637</v>
      </c>
      <c r="L37" s="45">
        <v>93448.4</v>
      </c>
      <c r="M37" s="48">
        <v>582</v>
      </c>
      <c r="N37" s="48">
        <v>56155.5</v>
      </c>
      <c r="O37" s="48">
        <v>637</v>
      </c>
      <c r="P37" s="48">
        <v>1616.19</v>
      </c>
      <c r="Q37" s="47">
        <v>582</v>
      </c>
      <c r="R37" s="47">
        <v>17371.2</v>
      </c>
      <c r="S37" s="47">
        <v>637</v>
      </c>
      <c r="T37" s="47">
        <v>8151.05</v>
      </c>
      <c r="U37" s="102">
        <v>582</v>
      </c>
      <c r="V37" s="102">
        <v>17277.599999999999</v>
      </c>
      <c r="W37" s="102">
        <v>637</v>
      </c>
      <c r="X37" s="102">
        <v>12995</v>
      </c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  <c r="AJ37" s="50"/>
      <c r="AK37" s="50"/>
      <c r="AL37" s="50"/>
      <c r="AM37" s="50"/>
      <c r="AN37" s="50"/>
      <c r="AO37" s="50"/>
      <c r="AP37" s="50"/>
      <c r="AQ37" s="50"/>
      <c r="AR37" s="50"/>
      <c r="AS37" s="50"/>
      <c r="AT37" s="50"/>
      <c r="AU37" s="50"/>
      <c r="AV37" s="50"/>
      <c r="AW37" s="50"/>
      <c r="AX37" s="50"/>
      <c r="AY37" s="50"/>
      <c r="AZ37" s="50"/>
      <c r="BA37" s="50"/>
      <c r="BB37" s="50"/>
      <c r="BC37" s="97"/>
      <c r="BD37" s="97"/>
      <c r="BE37" s="97"/>
      <c r="BF37" s="97"/>
      <c r="BG37" s="97"/>
      <c r="BH37" s="97"/>
      <c r="BI37" s="97"/>
      <c r="BJ37" s="97"/>
      <c r="BK37" s="97"/>
      <c r="BL37" s="97"/>
      <c r="BM37" s="97"/>
      <c r="BN37" s="97"/>
      <c r="BO37" s="97"/>
      <c r="BP37" s="97"/>
      <c r="BQ37" s="97"/>
      <c r="BR37" s="33"/>
      <c r="BS37" s="33"/>
      <c r="BT37" s="33"/>
      <c r="BU37" s="33"/>
      <c r="BV37" s="33"/>
      <c r="BW37" s="33"/>
      <c r="BX37" s="33"/>
      <c r="BY37" s="33"/>
      <c r="BZ37" s="33"/>
      <c r="CA37" s="33"/>
      <c r="CB37" s="33"/>
      <c r="CC37" s="33"/>
      <c r="CD37" s="33"/>
      <c r="CE37" s="33"/>
      <c r="CF37" s="33"/>
      <c r="CG37" s="33"/>
      <c r="CH37" s="33"/>
      <c r="CI37" s="33"/>
      <c r="CJ37" s="33"/>
      <c r="CK37" s="33"/>
      <c r="CL37" s="33"/>
      <c r="CM37" s="33"/>
      <c r="CN37" s="33"/>
      <c r="CO37" s="33"/>
      <c r="CP37" s="33"/>
      <c r="CQ37" s="33"/>
      <c r="CR37" s="33"/>
      <c r="CS37" s="33"/>
      <c r="CT37" s="33"/>
      <c r="CU37" s="33"/>
      <c r="CV37" s="33"/>
      <c r="CW37" s="33"/>
      <c r="CX37" s="33"/>
      <c r="CY37" s="33"/>
      <c r="CZ37" s="33"/>
      <c r="DA37" s="33"/>
      <c r="DB37" s="33"/>
      <c r="DC37" s="33"/>
      <c r="DD37" s="33"/>
      <c r="DE37" s="33"/>
      <c r="DF37" s="33"/>
      <c r="DG37" s="33"/>
      <c r="DH37" s="33"/>
      <c r="DI37" s="33"/>
      <c r="DJ37" s="33"/>
      <c r="DK37" s="33"/>
      <c r="DL37" s="33"/>
      <c r="DM37" s="33"/>
      <c r="DN37" s="33"/>
      <c r="DO37" s="33"/>
      <c r="DP37" s="33"/>
      <c r="DQ37" s="33"/>
      <c r="DR37" s="33"/>
      <c r="DS37" s="33"/>
      <c r="DT37" s="33"/>
      <c r="DU37" s="33"/>
      <c r="DV37" s="33"/>
      <c r="DW37" s="33"/>
      <c r="DX37" s="33"/>
      <c r="DY37" s="33"/>
      <c r="DZ37" s="33"/>
      <c r="EA37" s="33"/>
      <c r="EB37" s="33"/>
      <c r="EC37" s="33"/>
      <c r="ED37" s="33"/>
    </row>
    <row r="38" spans="1:134" ht="15" x14ac:dyDescent="0.25">
      <c r="A38" s="42">
        <v>583</v>
      </c>
      <c r="B38" s="42">
        <v>1201.1300000000001</v>
      </c>
      <c r="C38" s="42">
        <v>638</v>
      </c>
      <c r="D38" s="42">
        <v>527.57399999999996</v>
      </c>
      <c r="E38" s="43">
        <v>583</v>
      </c>
      <c r="F38" s="43">
        <v>7047.38</v>
      </c>
      <c r="G38" s="43">
        <v>638</v>
      </c>
      <c r="H38" s="43">
        <v>1226.9000000000001</v>
      </c>
      <c r="I38" s="45">
        <v>583</v>
      </c>
      <c r="J38" s="45">
        <v>20141.400000000001</v>
      </c>
      <c r="K38" s="45">
        <v>638</v>
      </c>
      <c r="L38" s="45">
        <v>90792.7</v>
      </c>
      <c r="M38" s="48">
        <v>583</v>
      </c>
      <c r="N38" s="48">
        <v>54538.1</v>
      </c>
      <c r="O38" s="48">
        <v>638</v>
      </c>
      <c r="P38" s="48">
        <v>1590.92</v>
      </c>
      <c r="Q38" s="47">
        <v>583</v>
      </c>
      <c r="R38" s="47">
        <v>17643.2</v>
      </c>
      <c r="S38" s="47">
        <v>638</v>
      </c>
      <c r="T38" s="47">
        <v>7936.64</v>
      </c>
      <c r="U38" s="102">
        <v>583</v>
      </c>
      <c r="V38" s="102">
        <v>17115.599999999999</v>
      </c>
      <c r="W38" s="102">
        <v>638</v>
      </c>
      <c r="X38" s="102">
        <v>12541.7</v>
      </c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50"/>
      <c r="AM38" s="50"/>
      <c r="AN38" s="50"/>
      <c r="AO38" s="50"/>
      <c r="AP38" s="50"/>
      <c r="AQ38" s="50"/>
      <c r="AR38" s="50"/>
      <c r="AS38" s="50"/>
      <c r="AT38" s="50"/>
      <c r="AU38" s="50"/>
      <c r="AV38" s="50"/>
      <c r="AW38" s="50"/>
      <c r="AX38" s="50"/>
      <c r="AY38" s="50"/>
      <c r="AZ38" s="50"/>
      <c r="BA38" s="50"/>
      <c r="BB38" s="50"/>
      <c r="BC38" s="97"/>
      <c r="BD38" s="97"/>
      <c r="BE38" s="97"/>
      <c r="BF38" s="97"/>
      <c r="BG38" s="97"/>
      <c r="BH38" s="97"/>
      <c r="BI38" s="97"/>
      <c r="BJ38" s="97"/>
      <c r="BK38" s="97"/>
      <c r="BL38" s="97"/>
      <c r="BM38" s="97"/>
      <c r="BN38" s="97"/>
      <c r="BO38" s="97"/>
      <c r="BP38" s="97"/>
      <c r="BQ38" s="97"/>
      <c r="BR38" s="33"/>
      <c r="BS38" s="33"/>
      <c r="BT38" s="33"/>
      <c r="BU38" s="33"/>
      <c r="BV38" s="33"/>
      <c r="BW38" s="33"/>
      <c r="BX38" s="33"/>
      <c r="BY38" s="33"/>
      <c r="BZ38" s="33"/>
      <c r="CA38" s="33"/>
      <c r="CB38" s="33"/>
      <c r="CC38" s="33"/>
      <c r="CD38" s="33"/>
      <c r="CE38" s="33"/>
      <c r="CF38" s="33"/>
      <c r="CG38" s="33"/>
      <c r="CH38" s="33"/>
      <c r="CI38" s="33"/>
      <c r="CJ38" s="33"/>
      <c r="CK38" s="33"/>
      <c r="CL38" s="33"/>
      <c r="CM38" s="33"/>
      <c r="CN38" s="33"/>
      <c r="CO38" s="33"/>
      <c r="CP38" s="33"/>
      <c r="CQ38" s="33"/>
      <c r="CR38" s="33"/>
      <c r="CS38" s="33"/>
      <c r="CT38" s="33"/>
      <c r="CU38" s="33"/>
      <c r="CV38" s="33"/>
      <c r="CW38" s="33"/>
      <c r="CX38" s="33"/>
      <c r="CY38" s="33"/>
      <c r="CZ38" s="33"/>
      <c r="DA38" s="33"/>
      <c r="DB38" s="33"/>
      <c r="DC38" s="33"/>
      <c r="DD38" s="33"/>
      <c r="DE38" s="33"/>
      <c r="DF38" s="33"/>
      <c r="DG38" s="33"/>
      <c r="DH38" s="33"/>
      <c r="DI38" s="33"/>
      <c r="DJ38" s="33"/>
      <c r="DK38" s="33"/>
      <c r="DL38" s="33"/>
      <c r="DM38" s="33"/>
      <c r="DN38" s="33"/>
      <c r="DO38" s="33"/>
      <c r="DP38" s="33"/>
      <c r="DQ38" s="33"/>
      <c r="DR38" s="33"/>
      <c r="DS38" s="33"/>
      <c r="DT38" s="33"/>
      <c r="DU38" s="33"/>
      <c r="DV38" s="33"/>
      <c r="DW38" s="33"/>
      <c r="DX38" s="33"/>
      <c r="DY38" s="33"/>
      <c r="DZ38" s="33"/>
      <c r="EA38" s="33"/>
      <c r="EB38" s="33"/>
      <c r="EC38" s="33"/>
      <c r="ED38" s="33"/>
    </row>
    <row r="39" spans="1:134" ht="15" x14ac:dyDescent="0.25">
      <c r="A39" s="42">
        <v>584</v>
      </c>
      <c r="B39" s="42">
        <v>1158.3599999999999</v>
      </c>
      <c r="C39" s="42">
        <v>639</v>
      </c>
      <c r="D39" s="42">
        <v>533.07500000000005</v>
      </c>
      <c r="E39" s="43">
        <v>584</v>
      </c>
      <c r="F39" s="43">
        <v>7004.22</v>
      </c>
      <c r="G39" s="43">
        <v>639</v>
      </c>
      <c r="H39" s="43">
        <v>1232.6500000000001</v>
      </c>
      <c r="I39" s="45">
        <v>584</v>
      </c>
      <c r="J39" s="45">
        <v>21847.200000000001</v>
      </c>
      <c r="K39" s="45">
        <v>639</v>
      </c>
      <c r="L39" s="45">
        <v>87993.5</v>
      </c>
      <c r="M39" s="48">
        <v>584</v>
      </c>
      <c r="N39" s="48">
        <v>52993.2</v>
      </c>
      <c r="O39" s="48">
        <v>639</v>
      </c>
      <c r="P39" s="48">
        <v>1554.14</v>
      </c>
      <c r="Q39" s="47">
        <v>584</v>
      </c>
      <c r="R39" s="47">
        <v>16704</v>
      </c>
      <c r="S39" s="47">
        <v>639</v>
      </c>
      <c r="T39" s="47">
        <v>7716.73</v>
      </c>
      <c r="U39" s="102">
        <v>584</v>
      </c>
      <c r="V39" s="102">
        <v>16950.400000000001</v>
      </c>
      <c r="W39" s="102">
        <v>639</v>
      </c>
      <c r="X39" s="102">
        <v>12229.2</v>
      </c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  <c r="AJ39" s="50"/>
      <c r="AK39" s="50"/>
      <c r="AL39" s="50"/>
      <c r="AM39" s="50"/>
      <c r="AN39" s="50"/>
      <c r="AO39" s="50"/>
      <c r="AP39" s="50"/>
      <c r="AQ39" s="50"/>
      <c r="AR39" s="50"/>
      <c r="AS39" s="50"/>
      <c r="AT39" s="50"/>
      <c r="AU39" s="50"/>
      <c r="AV39" s="50"/>
      <c r="AW39" s="50"/>
      <c r="AX39" s="50"/>
      <c r="AY39" s="50"/>
      <c r="AZ39" s="50"/>
      <c r="BA39" s="50"/>
      <c r="BB39" s="50"/>
      <c r="BC39" s="97"/>
      <c r="BD39" s="97"/>
      <c r="BE39" s="97"/>
      <c r="BF39" s="97"/>
      <c r="BG39" s="97"/>
      <c r="BH39" s="97"/>
      <c r="BI39" s="97"/>
      <c r="BJ39" s="97"/>
      <c r="BK39" s="97"/>
      <c r="BL39" s="97"/>
      <c r="BM39" s="97"/>
      <c r="BN39" s="97"/>
      <c r="BO39" s="97"/>
      <c r="BP39" s="97"/>
      <c r="BQ39" s="97"/>
      <c r="BR39" s="33"/>
      <c r="BS39" s="33"/>
      <c r="BT39" s="33"/>
      <c r="BU39" s="33"/>
      <c r="BV39" s="33"/>
      <c r="BW39" s="33"/>
      <c r="BX39" s="33"/>
      <c r="BY39" s="33"/>
      <c r="BZ39" s="33"/>
      <c r="CA39" s="33"/>
      <c r="CB39" s="33"/>
      <c r="CC39" s="33"/>
      <c r="CD39" s="33"/>
      <c r="CE39" s="33"/>
      <c r="CF39" s="33"/>
      <c r="CG39" s="33"/>
      <c r="CH39" s="33"/>
      <c r="CI39" s="33"/>
      <c r="CJ39" s="33"/>
      <c r="CK39" s="33"/>
      <c r="CL39" s="33"/>
      <c r="CM39" s="33"/>
      <c r="CN39" s="33"/>
      <c r="CO39" s="33"/>
      <c r="CP39" s="33"/>
      <c r="CQ39" s="33"/>
      <c r="CR39" s="33"/>
      <c r="CS39" s="33"/>
      <c r="CT39" s="33"/>
      <c r="CU39" s="33"/>
      <c r="CV39" s="33"/>
      <c r="CW39" s="33"/>
      <c r="CX39" s="33"/>
      <c r="CY39" s="33"/>
      <c r="CZ39" s="33"/>
      <c r="DA39" s="33"/>
      <c r="DB39" s="33"/>
      <c r="DC39" s="33"/>
      <c r="DD39" s="33"/>
      <c r="DE39" s="33"/>
      <c r="DF39" s="33"/>
      <c r="DG39" s="33"/>
      <c r="DH39" s="33"/>
      <c r="DI39" s="33"/>
      <c r="DJ39" s="33"/>
      <c r="DK39" s="33"/>
      <c r="DL39" s="33"/>
      <c r="DM39" s="33"/>
      <c r="DN39" s="33"/>
      <c r="DO39" s="33"/>
      <c r="DP39" s="33"/>
      <c r="DQ39" s="33"/>
      <c r="DR39" s="33"/>
      <c r="DS39" s="33"/>
      <c r="DT39" s="33"/>
      <c r="DU39" s="33"/>
      <c r="DV39" s="33"/>
      <c r="DW39" s="33"/>
      <c r="DX39" s="33"/>
      <c r="DY39" s="33"/>
      <c r="DZ39" s="33"/>
      <c r="EA39" s="33"/>
      <c r="EB39" s="33"/>
      <c r="EC39" s="33"/>
      <c r="ED39" s="33"/>
    </row>
    <row r="40" spans="1:134" ht="15" x14ac:dyDescent="0.25">
      <c r="A40" s="42">
        <v>585</v>
      </c>
      <c r="B40" s="42">
        <v>1176.8699999999999</v>
      </c>
      <c r="C40" s="42">
        <v>640</v>
      </c>
      <c r="D40" s="42">
        <v>531.82500000000005</v>
      </c>
      <c r="E40" s="43">
        <v>585</v>
      </c>
      <c r="F40" s="43">
        <v>6704.63</v>
      </c>
      <c r="G40" s="43">
        <v>640</v>
      </c>
      <c r="H40" s="43">
        <v>1250.1600000000001</v>
      </c>
      <c r="I40" s="45">
        <v>585</v>
      </c>
      <c r="J40" s="45">
        <v>23715.4</v>
      </c>
      <c r="K40" s="45">
        <v>640</v>
      </c>
      <c r="L40" s="45">
        <v>85361.8</v>
      </c>
      <c r="M40" s="48">
        <v>585</v>
      </c>
      <c r="N40" s="48">
        <v>51840.4</v>
      </c>
      <c r="O40" s="48">
        <v>640</v>
      </c>
      <c r="P40" s="48">
        <v>1494.84</v>
      </c>
      <c r="Q40" s="47">
        <v>585</v>
      </c>
      <c r="R40" s="47">
        <v>16656.5</v>
      </c>
      <c r="S40" s="47">
        <v>640</v>
      </c>
      <c r="T40" s="47">
        <v>7431.84</v>
      </c>
      <c r="U40" s="102">
        <v>585</v>
      </c>
      <c r="V40" s="102">
        <v>16917.599999999999</v>
      </c>
      <c r="W40" s="102">
        <v>640</v>
      </c>
      <c r="X40" s="102">
        <v>12060.9</v>
      </c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  <c r="AJ40" s="50"/>
      <c r="AK40" s="50"/>
      <c r="AL40" s="50"/>
      <c r="AM40" s="50"/>
      <c r="AN40" s="50"/>
      <c r="AO40" s="50"/>
      <c r="AP40" s="50"/>
      <c r="AQ40" s="50"/>
      <c r="AR40" s="50"/>
      <c r="AS40" s="50"/>
      <c r="AT40" s="50"/>
      <c r="AU40" s="50"/>
      <c r="AV40" s="50"/>
      <c r="AW40" s="50"/>
      <c r="AX40" s="50"/>
      <c r="AY40" s="50"/>
      <c r="AZ40" s="50"/>
      <c r="BA40" s="50"/>
      <c r="BB40" s="50"/>
      <c r="BC40" s="97"/>
      <c r="BD40" s="97"/>
      <c r="BE40" s="97"/>
      <c r="BF40" s="97"/>
      <c r="BG40" s="97"/>
      <c r="BH40" s="97"/>
      <c r="BI40" s="97"/>
      <c r="BJ40" s="97"/>
      <c r="BK40" s="97"/>
      <c r="BL40" s="97"/>
      <c r="BM40" s="97"/>
      <c r="BN40" s="97"/>
      <c r="BO40" s="97"/>
      <c r="BP40" s="97"/>
      <c r="BQ40" s="97"/>
      <c r="BR40" s="33"/>
      <c r="BS40" s="33"/>
      <c r="BT40" s="33"/>
      <c r="BU40" s="33"/>
      <c r="BV40" s="33"/>
      <c r="BW40" s="33"/>
      <c r="BX40" s="33"/>
      <c r="BY40" s="33"/>
      <c r="BZ40" s="33"/>
      <c r="CA40" s="33"/>
      <c r="CB40" s="33"/>
      <c r="CC40" s="33"/>
      <c r="CD40" s="33"/>
      <c r="CE40" s="33"/>
      <c r="CF40" s="33"/>
      <c r="CG40" s="33"/>
      <c r="CH40" s="33"/>
      <c r="CI40" s="33"/>
      <c r="CJ40" s="33"/>
      <c r="CK40" s="33"/>
      <c r="CL40" s="33"/>
      <c r="CM40" s="33"/>
      <c r="CN40" s="33"/>
      <c r="CO40" s="33"/>
      <c r="CP40" s="33"/>
      <c r="CQ40" s="33"/>
      <c r="CR40" s="33"/>
      <c r="CS40" s="33"/>
      <c r="CT40" s="33"/>
      <c r="CU40" s="33"/>
      <c r="CV40" s="33"/>
      <c r="CW40" s="33"/>
      <c r="CX40" s="33"/>
      <c r="CY40" s="33"/>
      <c r="CZ40" s="33"/>
      <c r="DA40" s="33"/>
      <c r="DB40" s="33"/>
      <c r="DC40" s="33"/>
      <c r="DD40" s="33"/>
      <c r="DE40" s="33"/>
      <c r="DF40" s="33"/>
      <c r="DG40" s="33"/>
      <c r="DH40" s="33"/>
      <c r="DI40" s="33"/>
      <c r="DJ40" s="33"/>
      <c r="DK40" s="33"/>
      <c r="DL40" s="33"/>
      <c r="DM40" s="33"/>
      <c r="DN40" s="33"/>
      <c r="DO40" s="33"/>
      <c r="DP40" s="33"/>
      <c r="DQ40" s="33"/>
      <c r="DR40" s="33"/>
      <c r="DS40" s="33"/>
      <c r="DT40" s="33"/>
      <c r="DU40" s="33"/>
      <c r="DV40" s="33"/>
      <c r="DW40" s="33"/>
      <c r="DX40" s="33"/>
      <c r="DY40" s="33"/>
      <c r="DZ40" s="33"/>
      <c r="EA40" s="33"/>
      <c r="EB40" s="33"/>
      <c r="EC40" s="33"/>
      <c r="ED40" s="33"/>
    </row>
    <row r="41" spans="1:134" ht="15" x14ac:dyDescent="0.25">
      <c r="A41" s="42">
        <v>586</v>
      </c>
      <c r="B41" s="42">
        <v>1157.8599999999999</v>
      </c>
      <c r="C41" s="42">
        <v>641</v>
      </c>
      <c r="D41" s="42">
        <v>523.32299999999998</v>
      </c>
      <c r="E41" s="43">
        <v>586</v>
      </c>
      <c r="F41" s="43">
        <v>6542.31</v>
      </c>
      <c r="G41" s="43">
        <v>641</v>
      </c>
      <c r="H41" s="43">
        <v>1220.1400000000001</v>
      </c>
      <c r="I41" s="45">
        <v>586</v>
      </c>
      <c r="J41" s="45">
        <v>25972.7</v>
      </c>
      <c r="K41" s="45">
        <v>641</v>
      </c>
      <c r="L41" s="45">
        <v>82772.399999999994</v>
      </c>
      <c r="M41" s="48">
        <v>586</v>
      </c>
      <c r="N41" s="48">
        <v>50394.9</v>
      </c>
      <c r="O41" s="48">
        <v>641</v>
      </c>
      <c r="P41" s="48">
        <v>1492.34</v>
      </c>
      <c r="Q41" s="47">
        <v>586</v>
      </c>
      <c r="R41" s="47">
        <v>16580.099999999999</v>
      </c>
      <c r="S41" s="47">
        <v>641</v>
      </c>
      <c r="T41" s="47">
        <v>7218.77</v>
      </c>
      <c r="U41" s="102">
        <v>586</v>
      </c>
      <c r="V41" s="102">
        <v>16786.400000000001</v>
      </c>
      <c r="W41" s="102">
        <v>641</v>
      </c>
      <c r="X41" s="102">
        <v>11530.3</v>
      </c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  <c r="AJ41" s="50"/>
      <c r="AK41" s="50"/>
      <c r="AL41" s="50"/>
      <c r="AM41" s="50"/>
      <c r="AN41" s="50"/>
      <c r="AO41" s="50"/>
      <c r="AP41" s="50"/>
      <c r="AQ41" s="50"/>
      <c r="AR41" s="50"/>
      <c r="AS41" s="50"/>
      <c r="AT41" s="50"/>
      <c r="AU41" s="50"/>
      <c r="AV41" s="50"/>
      <c r="AW41" s="50"/>
      <c r="AX41" s="50"/>
      <c r="AY41" s="50"/>
      <c r="AZ41" s="50"/>
      <c r="BA41" s="50"/>
      <c r="BB41" s="50"/>
      <c r="BC41" s="97"/>
      <c r="BD41" s="97"/>
      <c r="BE41" s="97"/>
      <c r="BF41" s="97"/>
      <c r="BG41" s="97"/>
      <c r="BH41" s="97"/>
      <c r="BI41" s="97"/>
      <c r="BJ41" s="97"/>
      <c r="BK41" s="97"/>
      <c r="BL41" s="97"/>
      <c r="BM41" s="97"/>
      <c r="BN41" s="97"/>
      <c r="BO41" s="97"/>
      <c r="BP41" s="97"/>
      <c r="BQ41" s="97"/>
      <c r="BR41" s="33"/>
      <c r="BS41" s="33"/>
      <c r="BT41" s="33"/>
      <c r="BU41" s="33"/>
      <c r="BV41" s="33"/>
      <c r="BW41" s="33"/>
      <c r="BX41" s="33"/>
      <c r="BY41" s="33"/>
      <c r="BZ41" s="33"/>
      <c r="CA41" s="33"/>
      <c r="CB41" s="33"/>
      <c r="CC41" s="33"/>
      <c r="CD41" s="33"/>
      <c r="CE41" s="33"/>
      <c r="CF41" s="33"/>
      <c r="CG41" s="33"/>
      <c r="CH41" s="33"/>
      <c r="CI41" s="33"/>
      <c r="CJ41" s="33"/>
      <c r="CK41" s="33"/>
      <c r="CL41" s="33"/>
      <c r="CM41" s="33"/>
      <c r="CN41" s="33"/>
      <c r="CO41" s="33"/>
      <c r="CP41" s="33"/>
      <c r="CQ41" s="33"/>
      <c r="CR41" s="33"/>
      <c r="CS41" s="33"/>
      <c r="CT41" s="33"/>
      <c r="CU41" s="33"/>
      <c r="CV41" s="33"/>
      <c r="CW41" s="33"/>
      <c r="CX41" s="33"/>
      <c r="CY41" s="33"/>
      <c r="CZ41" s="33"/>
      <c r="DA41" s="33"/>
      <c r="DB41" s="33"/>
      <c r="DC41" s="33"/>
      <c r="DD41" s="33"/>
      <c r="DE41" s="33"/>
      <c r="DF41" s="33"/>
      <c r="DG41" s="33"/>
      <c r="DH41" s="33"/>
      <c r="DI41" s="33"/>
      <c r="DJ41" s="33"/>
      <c r="DK41" s="33"/>
      <c r="DL41" s="33"/>
      <c r="DM41" s="33"/>
      <c r="DN41" s="33"/>
      <c r="DO41" s="33"/>
      <c r="DP41" s="33"/>
      <c r="DQ41" s="33"/>
      <c r="DR41" s="33"/>
      <c r="DS41" s="33"/>
      <c r="DT41" s="33"/>
      <c r="DU41" s="33"/>
      <c r="DV41" s="33"/>
      <c r="DW41" s="33"/>
      <c r="DX41" s="33"/>
      <c r="DY41" s="33"/>
      <c r="DZ41" s="33"/>
      <c r="EA41" s="33"/>
      <c r="EB41" s="33"/>
      <c r="EC41" s="33"/>
      <c r="ED41" s="33"/>
    </row>
    <row r="42" spans="1:134" ht="15" x14ac:dyDescent="0.25">
      <c r="A42" s="42">
        <v>587</v>
      </c>
      <c r="B42" s="42">
        <v>1147.8499999999999</v>
      </c>
      <c r="C42" s="42">
        <v>642</v>
      </c>
      <c r="D42" s="42">
        <v>521.322</v>
      </c>
      <c r="E42" s="43">
        <v>587</v>
      </c>
      <c r="F42" s="43">
        <v>6481.36</v>
      </c>
      <c r="G42" s="43">
        <v>642</v>
      </c>
      <c r="H42" s="43">
        <v>1171.1099999999999</v>
      </c>
      <c r="I42" s="45">
        <v>587</v>
      </c>
      <c r="J42" s="45">
        <v>28304.7</v>
      </c>
      <c r="K42" s="45">
        <v>642</v>
      </c>
      <c r="L42" s="45">
        <v>80472</v>
      </c>
      <c r="M42" s="48">
        <v>587</v>
      </c>
      <c r="N42" s="48">
        <v>49463.7</v>
      </c>
      <c r="O42" s="48">
        <v>642</v>
      </c>
      <c r="P42" s="48">
        <v>1496.84</v>
      </c>
      <c r="Q42" s="47">
        <v>587</v>
      </c>
      <c r="R42" s="47">
        <v>16605.599999999999</v>
      </c>
      <c r="S42" s="47">
        <v>642</v>
      </c>
      <c r="T42" s="47">
        <v>7116.63</v>
      </c>
      <c r="U42" s="102">
        <v>587</v>
      </c>
      <c r="V42" s="102">
        <v>16853.5</v>
      </c>
      <c r="W42" s="102">
        <v>642</v>
      </c>
      <c r="X42" s="102">
        <v>11364.8</v>
      </c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  <c r="AJ42" s="50"/>
      <c r="AK42" s="50"/>
      <c r="AL42" s="50"/>
      <c r="AM42" s="50"/>
      <c r="AN42" s="50"/>
      <c r="AO42" s="50"/>
      <c r="AP42" s="50"/>
      <c r="AQ42" s="50"/>
      <c r="AR42" s="50"/>
      <c r="AS42" s="50"/>
      <c r="AT42" s="50"/>
      <c r="AU42" s="50"/>
      <c r="AV42" s="50"/>
      <c r="AW42" s="50"/>
      <c r="AX42" s="50"/>
      <c r="AY42" s="50"/>
      <c r="AZ42" s="50"/>
      <c r="BA42" s="50"/>
      <c r="BB42" s="50"/>
      <c r="BC42" s="97"/>
      <c r="BD42" s="97"/>
      <c r="BE42" s="97"/>
      <c r="BF42" s="97"/>
      <c r="BG42" s="97"/>
      <c r="BH42" s="97"/>
      <c r="BI42" s="97"/>
      <c r="BJ42" s="97"/>
      <c r="BK42" s="97"/>
      <c r="BL42" s="97"/>
      <c r="BM42" s="97"/>
      <c r="BN42" s="97"/>
      <c r="BO42" s="97"/>
      <c r="BP42" s="97"/>
      <c r="BQ42" s="97"/>
      <c r="BR42" s="33"/>
      <c r="BS42" s="33"/>
      <c r="BT42" s="33"/>
      <c r="BU42" s="33"/>
      <c r="BV42" s="33"/>
      <c r="BW42" s="33"/>
      <c r="BX42" s="33"/>
      <c r="BY42" s="33"/>
      <c r="BZ42" s="33"/>
      <c r="CA42" s="33"/>
      <c r="CB42" s="33"/>
      <c r="CC42" s="33"/>
      <c r="CD42" s="33"/>
      <c r="CE42" s="33"/>
      <c r="CF42" s="33"/>
      <c r="CG42" s="33"/>
      <c r="CH42" s="33"/>
      <c r="CI42" s="33"/>
      <c r="CJ42" s="33"/>
      <c r="CK42" s="33"/>
      <c r="CL42" s="33"/>
      <c r="CM42" s="33"/>
      <c r="CN42" s="33"/>
      <c r="CO42" s="33"/>
      <c r="CP42" s="33"/>
      <c r="CQ42" s="33"/>
      <c r="CR42" s="33"/>
      <c r="CS42" s="33"/>
      <c r="CT42" s="33"/>
      <c r="CU42" s="33"/>
      <c r="CV42" s="33"/>
      <c r="CW42" s="33"/>
      <c r="CX42" s="33"/>
      <c r="CY42" s="33"/>
      <c r="CZ42" s="33"/>
      <c r="DA42" s="33"/>
      <c r="DB42" s="33"/>
      <c r="DC42" s="33"/>
      <c r="DD42" s="33"/>
      <c r="DE42" s="33"/>
      <c r="DF42" s="33"/>
      <c r="DG42" s="33"/>
      <c r="DH42" s="33"/>
      <c r="DI42" s="33"/>
      <c r="DJ42" s="33"/>
      <c r="DK42" s="33"/>
      <c r="DL42" s="33"/>
      <c r="DM42" s="33"/>
      <c r="DN42" s="33"/>
      <c r="DO42" s="33"/>
      <c r="DP42" s="33"/>
      <c r="DQ42" s="33"/>
      <c r="DR42" s="33"/>
      <c r="DS42" s="33"/>
      <c r="DT42" s="33"/>
      <c r="DU42" s="33"/>
      <c r="DV42" s="33"/>
      <c r="DW42" s="33"/>
      <c r="DX42" s="33"/>
      <c r="DY42" s="33"/>
      <c r="DZ42" s="33"/>
      <c r="EA42" s="33"/>
      <c r="EB42" s="33"/>
      <c r="EC42" s="33"/>
      <c r="ED42" s="33"/>
    </row>
    <row r="43" spans="1:134" ht="15" x14ac:dyDescent="0.25">
      <c r="A43" s="42">
        <v>588</v>
      </c>
      <c r="B43" s="42">
        <v>1166.6099999999999</v>
      </c>
      <c r="C43" s="42">
        <v>643</v>
      </c>
      <c r="D43" s="42">
        <v>533.32500000000005</v>
      </c>
      <c r="E43" s="43">
        <v>588</v>
      </c>
      <c r="F43" s="43">
        <v>6476.59</v>
      </c>
      <c r="G43" s="43">
        <v>643</v>
      </c>
      <c r="H43" s="43">
        <v>1171.6099999999999</v>
      </c>
      <c r="I43" s="45">
        <v>588</v>
      </c>
      <c r="J43" s="45">
        <v>30613.599999999999</v>
      </c>
      <c r="K43" s="45">
        <v>643</v>
      </c>
      <c r="L43" s="45">
        <v>78623.100000000006</v>
      </c>
      <c r="M43" s="48">
        <v>588</v>
      </c>
      <c r="N43" s="48">
        <v>48730.400000000001</v>
      </c>
      <c r="O43" s="48">
        <v>643</v>
      </c>
      <c r="P43" s="48">
        <v>1474.33</v>
      </c>
      <c r="Q43" s="47">
        <v>588</v>
      </c>
      <c r="R43" s="47">
        <v>17329.5</v>
      </c>
      <c r="S43" s="47">
        <v>643</v>
      </c>
      <c r="T43" s="47">
        <v>6946.76</v>
      </c>
      <c r="U43" s="102">
        <v>588</v>
      </c>
      <c r="V43" s="102">
        <v>16855.5</v>
      </c>
      <c r="W43" s="102">
        <v>643</v>
      </c>
      <c r="X43" s="102">
        <v>10965.2</v>
      </c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  <c r="AJ43" s="50"/>
      <c r="AK43" s="50"/>
      <c r="AL43" s="50"/>
      <c r="AM43" s="50"/>
      <c r="AN43" s="50"/>
      <c r="AO43" s="50"/>
      <c r="AP43" s="50"/>
      <c r="AQ43" s="50"/>
      <c r="AR43" s="50"/>
      <c r="AS43" s="50"/>
      <c r="AT43" s="50"/>
      <c r="AU43" s="50"/>
      <c r="AV43" s="50"/>
      <c r="AW43" s="50"/>
      <c r="AX43" s="50"/>
      <c r="AY43" s="50"/>
      <c r="AZ43" s="50"/>
      <c r="BA43" s="50"/>
      <c r="BB43" s="50"/>
      <c r="BC43" s="97"/>
      <c r="BD43" s="97"/>
      <c r="BE43" s="97"/>
      <c r="BF43" s="97"/>
      <c r="BG43" s="97"/>
      <c r="BH43" s="97"/>
      <c r="BI43" s="97"/>
      <c r="BJ43" s="97"/>
      <c r="BK43" s="97"/>
      <c r="BL43" s="97"/>
      <c r="BM43" s="97"/>
      <c r="BN43" s="97"/>
      <c r="BO43" s="97"/>
      <c r="BP43" s="97"/>
      <c r="BQ43" s="97"/>
      <c r="BR43" s="33"/>
      <c r="BS43" s="33"/>
      <c r="BT43" s="33"/>
      <c r="BU43" s="33"/>
      <c r="BV43" s="33"/>
      <c r="BW43" s="33"/>
      <c r="BX43" s="33"/>
      <c r="BY43" s="33"/>
      <c r="BZ43" s="33"/>
      <c r="CA43" s="33"/>
      <c r="CB43" s="33"/>
      <c r="CC43" s="33"/>
      <c r="CD43" s="33"/>
      <c r="CE43" s="33"/>
      <c r="CF43" s="33"/>
      <c r="CG43" s="33"/>
      <c r="CH43" s="33"/>
      <c r="CI43" s="33"/>
      <c r="CJ43" s="33"/>
      <c r="CK43" s="33"/>
      <c r="CL43" s="33"/>
      <c r="CM43" s="33"/>
      <c r="CN43" s="33"/>
      <c r="CO43" s="33"/>
      <c r="CP43" s="33"/>
      <c r="CQ43" s="33"/>
      <c r="CR43" s="33"/>
      <c r="CS43" s="33"/>
      <c r="CT43" s="33"/>
      <c r="CU43" s="33"/>
      <c r="CV43" s="33"/>
      <c r="CW43" s="33"/>
      <c r="CX43" s="33"/>
      <c r="CY43" s="33"/>
      <c r="CZ43" s="33"/>
      <c r="DA43" s="33"/>
      <c r="DB43" s="33"/>
      <c r="DC43" s="33"/>
      <c r="DD43" s="33"/>
      <c r="DE43" s="33"/>
      <c r="DF43" s="33"/>
      <c r="DG43" s="33"/>
      <c r="DH43" s="33"/>
      <c r="DI43" s="33"/>
      <c r="DJ43" s="33"/>
      <c r="DK43" s="33"/>
      <c r="DL43" s="33"/>
      <c r="DM43" s="33"/>
      <c r="DN43" s="33"/>
      <c r="DO43" s="33"/>
      <c r="DP43" s="33"/>
      <c r="DQ43" s="33"/>
      <c r="DR43" s="33"/>
      <c r="DS43" s="33"/>
      <c r="DT43" s="33"/>
      <c r="DU43" s="33"/>
      <c r="DV43" s="33"/>
      <c r="DW43" s="33"/>
      <c r="DX43" s="33"/>
      <c r="DY43" s="33"/>
      <c r="DZ43" s="33"/>
      <c r="EA43" s="33"/>
      <c r="EB43" s="33"/>
      <c r="EC43" s="33"/>
      <c r="ED43" s="33"/>
    </row>
    <row r="44" spans="1:134" ht="15" x14ac:dyDescent="0.25">
      <c r="A44" s="42">
        <v>589</v>
      </c>
      <c r="B44" s="42">
        <v>1164.1099999999999</v>
      </c>
      <c r="C44" s="42">
        <v>644</v>
      </c>
      <c r="D44" s="42">
        <v>535.07600000000002</v>
      </c>
      <c r="E44" s="43">
        <v>589</v>
      </c>
      <c r="F44" s="43">
        <v>6246.06</v>
      </c>
      <c r="G44" s="43">
        <v>644</v>
      </c>
      <c r="H44" s="43">
        <v>1133.3399999999999</v>
      </c>
      <c r="I44" s="45">
        <v>589</v>
      </c>
      <c r="J44" s="45">
        <v>33006.699999999997</v>
      </c>
      <c r="K44" s="45">
        <v>644</v>
      </c>
      <c r="L44" s="45">
        <v>76287.899999999994</v>
      </c>
      <c r="M44" s="48">
        <v>589</v>
      </c>
      <c r="N44" s="48">
        <v>47781.8</v>
      </c>
      <c r="O44" s="48">
        <v>644</v>
      </c>
      <c r="P44" s="48">
        <v>1489.34</v>
      </c>
      <c r="Q44" s="47">
        <v>589</v>
      </c>
      <c r="R44" s="47">
        <v>16584.900000000001</v>
      </c>
      <c r="S44" s="47">
        <v>644</v>
      </c>
      <c r="T44" s="47">
        <v>6821.8</v>
      </c>
      <c r="U44" s="102">
        <v>589</v>
      </c>
      <c r="V44" s="102">
        <v>17098.7</v>
      </c>
      <c r="W44" s="102">
        <v>644</v>
      </c>
      <c r="X44" s="102">
        <v>10690.7</v>
      </c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  <c r="AJ44" s="50"/>
      <c r="AK44" s="50"/>
      <c r="AL44" s="50"/>
      <c r="AM44" s="50"/>
      <c r="AN44" s="50"/>
      <c r="AO44" s="50"/>
      <c r="AP44" s="50"/>
      <c r="AQ44" s="50"/>
      <c r="AR44" s="50"/>
      <c r="AS44" s="50"/>
      <c r="AT44" s="50"/>
      <c r="AU44" s="50"/>
      <c r="AV44" s="50"/>
      <c r="AW44" s="50"/>
      <c r="AX44" s="50"/>
      <c r="AY44" s="50"/>
      <c r="AZ44" s="50"/>
      <c r="BA44" s="50"/>
      <c r="BB44" s="50"/>
      <c r="BC44" s="97"/>
      <c r="BD44" s="97"/>
      <c r="BE44" s="97"/>
      <c r="BF44" s="97"/>
      <c r="BG44" s="97"/>
      <c r="BH44" s="97"/>
      <c r="BI44" s="97"/>
      <c r="BJ44" s="97"/>
      <c r="BK44" s="97"/>
      <c r="BL44" s="97"/>
      <c r="BM44" s="97"/>
      <c r="BN44" s="97"/>
      <c r="BO44" s="97"/>
      <c r="BP44" s="97"/>
      <c r="BQ44" s="97"/>
      <c r="BR44" s="33"/>
      <c r="BS44" s="33"/>
      <c r="BT44" s="33"/>
      <c r="BU44" s="33"/>
      <c r="BV44" s="33"/>
      <c r="BW44" s="33"/>
      <c r="BX44" s="33"/>
      <c r="BY44" s="33"/>
      <c r="BZ44" s="33"/>
      <c r="CA44" s="33"/>
      <c r="CB44" s="33"/>
      <c r="CC44" s="33"/>
      <c r="CD44" s="33"/>
      <c r="CE44" s="33"/>
      <c r="CF44" s="33"/>
      <c r="CG44" s="33"/>
      <c r="CH44" s="33"/>
      <c r="CI44" s="33"/>
      <c r="CJ44" s="33"/>
      <c r="CK44" s="33"/>
      <c r="CL44" s="33"/>
      <c r="CM44" s="33"/>
      <c r="CN44" s="33"/>
      <c r="CO44" s="33"/>
      <c r="CP44" s="33"/>
      <c r="CQ44" s="33"/>
      <c r="CR44" s="33"/>
      <c r="CS44" s="33"/>
      <c r="CT44" s="33"/>
      <c r="CU44" s="33"/>
      <c r="CV44" s="33"/>
      <c r="CW44" s="33"/>
      <c r="CX44" s="33"/>
      <c r="CY44" s="33"/>
      <c r="CZ44" s="33"/>
      <c r="DA44" s="33"/>
      <c r="DB44" s="33"/>
      <c r="DC44" s="33"/>
      <c r="DD44" s="33"/>
      <c r="DE44" s="33"/>
      <c r="DF44" s="33"/>
      <c r="DG44" s="33"/>
      <c r="DH44" s="33"/>
      <c r="DI44" s="33"/>
      <c r="DJ44" s="33"/>
      <c r="DK44" s="33"/>
      <c r="DL44" s="33"/>
      <c r="DM44" s="33"/>
      <c r="DN44" s="33"/>
      <c r="DO44" s="33"/>
      <c r="DP44" s="33"/>
      <c r="DQ44" s="33"/>
      <c r="DR44" s="33"/>
      <c r="DS44" s="33"/>
      <c r="DT44" s="33"/>
      <c r="DU44" s="33"/>
      <c r="DV44" s="33"/>
      <c r="DW44" s="33"/>
      <c r="DX44" s="33"/>
      <c r="DY44" s="33"/>
      <c r="DZ44" s="33"/>
      <c r="EA44" s="33"/>
      <c r="EB44" s="33"/>
      <c r="EC44" s="33"/>
      <c r="ED44" s="33"/>
    </row>
    <row r="45" spans="1:134" ht="15" x14ac:dyDescent="0.25">
      <c r="A45" s="42">
        <v>590</v>
      </c>
      <c r="B45" s="42">
        <v>1168.3599999999999</v>
      </c>
      <c r="C45" s="42">
        <v>645</v>
      </c>
      <c r="D45" s="42">
        <v>530.57500000000005</v>
      </c>
      <c r="E45" s="43">
        <v>590</v>
      </c>
      <c r="F45" s="43">
        <v>6262.12</v>
      </c>
      <c r="G45" s="43">
        <v>645</v>
      </c>
      <c r="H45" s="43">
        <v>1198.3800000000001</v>
      </c>
      <c r="I45" s="45">
        <v>590</v>
      </c>
      <c r="J45" s="45">
        <v>36021</v>
      </c>
      <c r="K45" s="45">
        <v>645</v>
      </c>
      <c r="L45" s="45">
        <v>74393.8</v>
      </c>
      <c r="M45" s="48">
        <v>590</v>
      </c>
      <c r="N45" s="48">
        <v>47312.5</v>
      </c>
      <c r="O45" s="48">
        <v>645</v>
      </c>
      <c r="P45" s="48">
        <v>1438.8</v>
      </c>
      <c r="Q45" s="47">
        <v>590</v>
      </c>
      <c r="R45" s="47">
        <v>16679.7</v>
      </c>
      <c r="S45" s="47">
        <v>645</v>
      </c>
      <c r="T45" s="47">
        <v>6690.58</v>
      </c>
      <c r="U45" s="102">
        <v>590</v>
      </c>
      <c r="V45" s="102">
        <v>17222.099999999999</v>
      </c>
      <c r="W45" s="102">
        <v>645</v>
      </c>
      <c r="X45" s="102">
        <v>10504.1</v>
      </c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  <c r="AJ45" s="50"/>
      <c r="AK45" s="50"/>
      <c r="AL45" s="50"/>
      <c r="AM45" s="50"/>
      <c r="AN45" s="50"/>
      <c r="AO45" s="50"/>
      <c r="AP45" s="50"/>
      <c r="AQ45" s="50"/>
      <c r="AR45" s="50"/>
      <c r="AS45" s="50"/>
      <c r="AT45" s="50"/>
      <c r="AU45" s="50"/>
      <c r="AV45" s="50"/>
      <c r="AW45" s="50"/>
      <c r="AX45" s="50"/>
      <c r="AY45" s="50"/>
      <c r="AZ45" s="50"/>
      <c r="BA45" s="50"/>
      <c r="BB45" s="50"/>
      <c r="BC45" s="97"/>
      <c r="BD45" s="97"/>
      <c r="BE45" s="97"/>
      <c r="BF45" s="97"/>
      <c r="BG45" s="97"/>
      <c r="BH45" s="97"/>
      <c r="BI45" s="97"/>
      <c r="BJ45" s="97"/>
      <c r="BK45" s="97"/>
      <c r="BL45" s="97"/>
      <c r="BM45" s="97"/>
      <c r="BN45" s="97"/>
      <c r="BO45" s="97"/>
      <c r="BP45" s="97"/>
      <c r="BQ45" s="97"/>
      <c r="BR45" s="33"/>
      <c r="BS45" s="33"/>
      <c r="BT45" s="33"/>
      <c r="BU45" s="33"/>
      <c r="BV45" s="33"/>
      <c r="BW45" s="33"/>
      <c r="BX45" s="33"/>
      <c r="BY45" s="33"/>
      <c r="BZ45" s="33"/>
      <c r="CA45" s="33"/>
      <c r="CB45" s="33"/>
      <c r="CC45" s="33"/>
      <c r="CD45" s="33"/>
      <c r="CE45" s="33"/>
      <c r="CF45" s="33"/>
      <c r="CG45" s="33"/>
      <c r="CH45" s="33"/>
      <c r="CI45" s="33"/>
      <c r="CJ45" s="33"/>
      <c r="CK45" s="33"/>
      <c r="CL45" s="33"/>
      <c r="CM45" s="33"/>
      <c r="CN45" s="33"/>
      <c r="CO45" s="33"/>
      <c r="CP45" s="33"/>
      <c r="CQ45" s="33"/>
      <c r="CR45" s="33"/>
      <c r="CS45" s="33"/>
      <c r="CT45" s="33"/>
      <c r="CU45" s="33"/>
      <c r="CV45" s="33"/>
      <c r="CW45" s="33"/>
      <c r="CX45" s="33"/>
      <c r="CY45" s="33"/>
      <c r="CZ45" s="33"/>
      <c r="DA45" s="33"/>
      <c r="DB45" s="33"/>
      <c r="DC45" s="33"/>
      <c r="DD45" s="33"/>
      <c r="DE45" s="33"/>
      <c r="DF45" s="33"/>
      <c r="DG45" s="33"/>
      <c r="DH45" s="33"/>
      <c r="DI45" s="33"/>
      <c r="DJ45" s="33"/>
      <c r="DK45" s="33"/>
      <c r="DL45" s="33"/>
      <c r="DM45" s="33"/>
      <c r="DN45" s="33"/>
      <c r="DO45" s="33"/>
      <c r="DP45" s="33"/>
      <c r="DQ45" s="33"/>
      <c r="DR45" s="33"/>
      <c r="DS45" s="33"/>
      <c r="DT45" s="33"/>
      <c r="DU45" s="33"/>
      <c r="DV45" s="33"/>
      <c r="DW45" s="33"/>
      <c r="DX45" s="33"/>
      <c r="DY45" s="33"/>
      <c r="DZ45" s="33"/>
      <c r="EA45" s="33"/>
      <c r="EB45" s="33"/>
      <c r="EC45" s="33"/>
      <c r="ED45" s="33"/>
    </row>
    <row r="46" spans="1:134" ht="15" x14ac:dyDescent="0.25">
      <c r="A46" s="42">
        <v>591</v>
      </c>
      <c r="B46" s="42">
        <v>1093.32</v>
      </c>
      <c r="C46" s="42">
        <v>646</v>
      </c>
      <c r="D46" s="42">
        <v>498.06599999999997</v>
      </c>
      <c r="E46" s="43">
        <v>591</v>
      </c>
      <c r="F46" s="43">
        <v>6155.77</v>
      </c>
      <c r="G46" s="43">
        <v>646</v>
      </c>
      <c r="H46" s="43">
        <v>1152.0999999999999</v>
      </c>
      <c r="I46" s="45">
        <v>591</v>
      </c>
      <c r="J46" s="45">
        <v>38732.5</v>
      </c>
      <c r="K46" s="45">
        <v>646</v>
      </c>
      <c r="L46" s="45">
        <v>72898.399999999994</v>
      </c>
      <c r="M46" s="48">
        <v>591</v>
      </c>
      <c r="N46" s="48">
        <v>46577</v>
      </c>
      <c r="O46" s="48">
        <v>646</v>
      </c>
      <c r="P46" s="48">
        <v>1410.53</v>
      </c>
      <c r="Q46" s="47">
        <v>591</v>
      </c>
      <c r="R46" s="47">
        <v>16760.5</v>
      </c>
      <c r="S46" s="47">
        <v>646</v>
      </c>
      <c r="T46" s="47">
        <v>6468.81</v>
      </c>
      <c r="U46" s="102">
        <v>591</v>
      </c>
      <c r="V46" s="102">
        <v>17531.099999999999</v>
      </c>
      <c r="W46" s="102">
        <v>646</v>
      </c>
      <c r="X46" s="102">
        <v>10213</v>
      </c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  <c r="AJ46" s="50"/>
      <c r="AK46" s="50"/>
      <c r="AL46" s="50"/>
      <c r="AM46" s="50"/>
      <c r="AN46" s="50"/>
      <c r="AO46" s="50"/>
      <c r="AP46" s="50"/>
      <c r="AQ46" s="50"/>
      <c r="AR46" s="50"/>
      <c r="AS46" s="50"/>
      <c r="AT46" s="50"/>
      <c r="AU46" s="50"/>
      <c r="AV46" s="50"/>
      <c r="AW46" s="50"/>
      <c r="AX46" s="50"/>
      <c r="AY46" s="50"/>
      <c r="AZ46" s="50"/>
      <c r="BA46" s="50"/>
      <c r="BB46" s="50"/>
      <c r="BC46" s="97"/>
      <c r="BD46" s="97"/>
      <c r="BE46" s="97"/>
      <c r="BF46" s="97"/>
      <c r="BG46" s="97"/>
      <c r="BH46" s="97"/>
      <c r="BI46" s="97"/>
      <c r="BJ46" s="97"/>
      <c r="BK46" s="97"/>
      <c r="BL46" s="97"/>
      <c r="BM46" s="97"/>
      <c r="BN46" s="97"/>
      <c r="BO46" s="97"/>
      <c r="BP46" s="97"/>
      <c r="BQ46" s="97"/>
      <c r="BR46" s="33"/>
      <c r="BS46" s="33"/>
      <c r="BT46" s="33"/>
      <c r="BU46" s="33"/>
      <c r="BV46" s="33"/>
      <c r="BW46" s="33"/>
      <c r="BX46" s="33"/>
      <c r="BY46" s="33"/>
      <c r="BZ46" s="33"/>
      <c r="CA46" s="33"/>
      <c r="CB46" s="33"/>
      <c r="CC46" s="33"/>
      <c r="CD46" s="33"/>
      <c r="CE46" s="33"/>
      <c r="CF46" s="33"/>
      <c r="CG46" s="33"/>
      <c r="CH46" s="33"/>
      <c r="CI46" s="33"/>
      <c r="CJ46" s="33"/>
      <c r="CK46" s="33"/>
      <c r="CL46" s="33"/>
      <c r="CM46" s="33"/>
      <c r="CN46" s="33"/>
      <c r="CO46" s="33"/>
      <c r="CP46" s="33"/>
      <c r="CQ46" s="33"/>
      <c r="CR46" s="33"/>
      <c r="CS46" s="33"/>
      <c r="CT46" s="33"/>
      <c r="CU46" s="33"/>
      <c r="CV46" s="33"/>
      <c r="CW46" s="33"/>
      <c r="CX46" s="33"/>
      <c r="CY46" s="33"/>
      <c r="CZ46" s="33"/>
      <c r="DA46" s="33"/>
      <c r="DB46" s="33"/>
      <c r="DC46" s="33"/>
      <c r="DD46" s="33"/>
      <c r="DE46" s="33"/>
      <c r="DF46" s="33"/>
      <c r="DG46" s="33"/>
      <c r="DH46" s="33"/>
      <c r="DI46" s="33"/>
      <c r="DJ46" s="33"/>
      <c r="DK46" s="33"/>
      <c r="DL46" s="33"/>
      <c r="DM46" s="33"/>
      <c r="DN46" s="33"/>
      <c r="DO46" s="33"/>
      <c r="DP46" s="33"/>
      <c r="DQ46" s="33"/>
      <c r="DR46" s="33"/>
      <c r="DS46" s="33"/>
      <c r="DT46" s="33"/>
      <c r="DU46" s="33"/>
      <c r="DV46" s="33"/>
      <c r="DW46" s="33"/>
      <c r="DX46" s="33"/>
      <c r="DY46" s="33"/>
      <c r="DZ46" s="33"/>
      <c r="EA46" s="33"/>
      <c r="EB46" s="33"/>
      <c r="EC46" s="33"/>
      <c r="ED46" s="33"/>
    </row>
    <row r="47" spans="1:134" ht="15" x14ac:dyDescent="0.25">
      <c r="A47" s="42">
        <v>592</v>
      </c>
      <c r="B47" s="42">
        <v>1075.06</v>
      </c>
      <c r="C47" s="42">
        <v>647</v>
      </c>
      <c r="D47" s="42">
        <v>519.07100000000003</v>
      </c>
      <c r="E47" s="43">
        <v>592</v>
      </c>
      <c r="F47" s="43">
        <v>5977.2</v>
      </c>
      <c r="G47" s="43">
        <v>647</v>
      </c>
      <c r="H47" s="43">
        <v>1174.6199999999999</v>
      </c>
      <c r="I47" s="45">
        <v>592</v>
      </c>
      <c r="J47" s="45">
        <v>41354.9</v>
      </c>
      <c r="K47" s="45">
        <v>647</v>
      </c>
      <c r="L47" s="45">
        <v>71256.800000000003</v>
      </c>
      <c r="M47" s="48">
        <v>592</v>
      </c>
      <c r="N47" s="48">
        <v>46478.1</v>
      </c>
      <c r="O47" s="48">
        <v>647</v>
      </c>
      <c r="P47" s="48">
        <v>1436.3</v>
      </c>
      <c r="Q47" s="47">
        <v>592</v>
      </c>
      <c r="R47" s="47">
        <v>16914.099999999999</v>
      </c>
      <c r="S47" s="47">
        <v>647</v>
      </c>
      <c r="T47" s="47">
        <v>6423.91</v>
      </c>
      <c r="U47" s="102">
        <v>592</v>
      </c>
      <c r="V47" s="102">
        <v>17603.099999999999</v>
      </c>
      <c r="W47" s="102">
        <v>647</v>
      </c>
      <c r="X47" s="102">
        <v>10061.5</v>
      </c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  <c r="AJ47" s="50"/>
      <c r="AK47" s="50"/>
      <c r="AL47" s="50"/>
      <c r="AM47" s="50"/>
      <c r="AN47" s="50"/>
      <c r="AO47" s="50"/>
      <c r="AP47" s="50"/>
      <c r="AQ47" s="50"/>
      <c r="AR47" s="50"/>
      <c r="AS47" s="50"/>
      <c r="AT47" s="50"/>
      <c r="AU47" s="50"/>
      <c r="AV47" s="50"/>
      <c r="AW47" s="50"/>
      <c r="AX47" s="50"/>
      <c r="AY47" s="50"/>
      <c r="AZ47" s="50"/>
      <c r="BA47" s="50"/>
      <c r="BB47" s="50"/>
      <c r="BC47" s="97"/>
      <c r="BD47" s="97"/>
      <c r="BE47" s="97"/>
      <c r="BF47" s="97"/>
      <c r="BG47" s="97"/>
      <c r="BH47" s="97"/>
      <c r="BI47" s="97"/>
      <c r="BJ47" s="97"/>
      <c r="BK47" s="97"/>
      <c r="BL47" s="97"/>
      <c r="BM47" s="97"/>
      <c r="BN47" s="97"/>
      <c r="BO47" s="97"/>
      <c r="BP47" s="97"/>
      <c r="BQ47" s="97"/>
      <c r="BR47" s="33"/>
      <c r="BS47" s="33"/>
      <c r="BT47" s="33"/>
      <c r="BU47" s="33"/>
      <c r="BV47" s="33"/>
      <c r="BW47" s="33"/>
      <c r="BX47" s="33"/>
      <c r="BY47" s="33"/>
      <c r="BZ47" s="33"/>
      <c r="CA47" s="33"/>
      <c r="CB47" s="33"/>
      <c r="CC47" s="33"/>
      <c r="CD47" s="33"/>
      <c r="CE47" s="33"/>
      <c r="CF47" s="33"/>
      <c r="CG47" s="33"/>
      <c r="CH47" s="33"/>
      <c r="CI47" s="33"/>
      <c r="CJ47" s="33"/>
      <c r="CK47" s="33"/>
      <c r="CL47" s="33"/>
      <c r="CM47" s="33"/>
      <c r="CN47" s="33"/>
      <c r="CO47" s="33"/>
      <c r="CP47" s="33"/>
      <c r="CQ47" s="33"/>
      <c r="CR47" s="33"/>
      <c r="CS47" s="33"/>
      <c r="CT47" s="33"/>
      <c r="CU47" s="33"/>
      <c r="CV47" s="33"/>
      <c r="CW47" s="33"/>
      <c r="CX47" s="33"/>
      <c r="CY47" s="33"/>
      <c r="CZ47" s="33"/>
      <c r="DA47" s="33"/>
      <c r="DB47" s="33"/>
      <c r="DC47" s="33"/>
      <c r="DD47" s="33"/>
      <c r="DE47" s="33"/>
      <c r="DF47" s="33"/>
      <c r="DG47" s="33"/>
      <c r="DH47" s="33"/>
      <c r="DI47" s="33"/>
      <c r="DJ47" s="33"/>
      <c r="DK47" s="33"/>
      <c r="DL47" s="33"/>
      <c r="DM47" s="33"/>
      <c r="DN47" s="33"/>
      <c r="DO47" s="33"/>
      <c r="DP47" s="33"/>
      <c r="DQ47" s="33"/>
      <c r="DR47" s="33"/>
      <c r="DS47" s="33"/>
      <c r="DT47" s="33"/>
      <c r="DU47" s="33"/>
      <c r="DV47" s="33"/>
      <c r="DW47" s="33"/>
      <c r="DX47" s="33"/>
      <c r="DY47" s="33"/>
      <c r="DZ47" s="33"/>
      <c r="EA47" s="33"/>
      <c r="EB47" s="33"/>
      <c r="EC47" s="33"/>
      <c r="ED47" s="33"/>
    </row>
    <row r="48" spans="1:134" ht="15" x14ac:dyDescent="0.25">
      <c r="A48" s="42">
        <v>593</v>
      </c>
      <c r="B48" s="42">
        <v>1043.29</v>
      </c>
      <c r="C48" s="42">
        <v>648</v>
      </c>
      <c r="D48" s="42">
        <v>528.82399999999996</v>
      </c>
      <c r="E48" s="43">
        <v>593</v>
      </c>
      <c r="F48" s="43">
        <v>5804.91</v>
      </c>
      <c r="G48" s="43">
        <v>648</v>
      </c>
      <c r="H48" s="43">
        <v>1150.5999999999999</v>
      </c>
      <c r="I48" s="45">
        <v>593</v>
      </c>
      <c r="J48" s="45">
        <v>44465.4</v>
      </c>
      <c r="K48" s="45">
        <v>648</v>
      </c>
      <c r="L48" s="45">
        <v>70179.399999999994</v>
      </c>
      <c r="M48" s="48">
        <v>593</v>
      </c>
      <c r="N48" s="48">
        <v>45685.3</v>
      </c>
      <c r="O48" s="48">
        <v>648</v>
      </c>
      <c r="P48" s="48">
        <v>1444.3</v>
      </c>
      <c r="Q48" s="47">
        <v>593</v>
      </c>
      <c r="R48" s="47">
        <v>17071.2</v>
      </c>
      <c r="S48" s="47">
        <v>648</v>
      </c>
      <c r="T48" s="47">
        <v>6253.84</v>
      </c>
      <c r="U48" s="102">
        <v>593</v>
      </c>
      <c r="V48" s="102">
        <v>17850.599999999999</v>
      </c>
      <c r="W48" s="102">
        <v>648</v>
      </c>
      <c r="X48" s="102">
        <v>9804.3799999999992</v>
      </c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  <c r="AJ48" s="50"/>
      <c r="AK48" s="50"/>
      <c r="AL48" s="50"/>
      <c r="AM48" s="50"/>
      <c r="AN48" s="50"/>
      <c r="AO48" s="50"/>
      <c r="AP48" s="50"/>
      <c r="AQ48" s="50"/>
      <c r="AR48" s="50"/>
      <c r="AS48" s="50"/>
      <c r="AT48" s="50"/>
      <c r="AU48" s="50"/>
      <c r="AV48" s="50"/>
      <c r="AW48" s="50"/>
      <c r="AX48" s="50"/>
      <c r="AY48" s="50"/>
      <c r="AZ48" s="50"/>
      <c r="BA48" s="50"/>
      <c r="BB48" s="50"/>
      <c r="BC48" s="97"/>
      <c r="BD48" s="97"/>
      <c r="BE48" s="97"/>
      <c r="BF48" s="97"/>
      <c r="BG48" s="97"/>
      <c r="BH48" s="97"/>
      <c r="BI48" s="97"/>
      <c r="BJ48" s="97"/>
      <c r="BK48" s="97"/>
      <c r="BL48" s="97"/>
      <c r="BM48" s="97"/>
      <c r="BN48" s="97"/>
      <c r="BO48" s="97"/>
      <c r="BP48" s="97"/>
      <c r="BQ48" s="97"/>
      <c r="BR48" s="33"/>
      <c r="BS48" s="33"/>
      <c r="BT48" s="33"/>
      <c r="BU48" s="33"/>
      <c r="BV48" s="33"/>
      <c r="BW48" s="33"/>
      <c r="BX48" s="33"/>
      <c r="BY48" s="33"/>
      <c r="BZ48" s="33"/>
      <c r="CA48" s="33"/>
      <c r="CB48" s="33"/>
      <c r="CC48" s="33"/>
      <c r="CD48" s="33"/>
      <c r="CE48" s="33"/>
      <c r="CF48" s="33"/>
      <c r="CG48" s="33"/>
      <c r="CH48" s="33"/>
      <c r="CI48" s="33"/>
      <c r="CJ48" s="33"/>
      <c r="CK48" s="33"/>
      <c r="CL48" s="33"/>
      <c r="CM48" s="33"/>
      <c r="CN48" s="33"/>
      <c r="CO48" s="33"/>
      <c r="CP48" s="33"/>
      <c r="CQ48" s="33"/>
      <c r="CR48" s="33"/>
      <c r="CS48" s="33"/>
      <c r="CT48" s="33"/>
      <c r="CU48" s="33"/>
      <c r="CV48" s="33"/>
      <c r="CW48" s="33"/>
      <c r="CX48" s="33"/>
      <c r="CY48" s="33"/>
      <c r="CZ48" s="33"/>
      <c r="DA48" s="33"/>
      <c r="DB48" s="33"/>
      <c r="DC48" s="33"/>
      <c r="DD48" s="33"/>
      <c r="DE48" s="33"/>
      <c r="DF48" s="33"/>
      <c r="DG48" s="33"/>
      <c r="DH48" s="33"/>
      <c r="DI48" s="33"/>
      <c r="DJ48" s="33"/>
      <c r="DK48" s="33"/>
      <c r="DL48" s="33"/>
      <c r="DM48" s="33"/>
      <c r="DN48" s="33"/>
      <c r="DO48" s="33"/>
      <c r="DP48" s="33"/>
      <c r="DQ48" s="33"/>
      <c r="DR48" s="33"/>
      <c r="DS48" s="33"/>
      <c r="DT48" s="33"/>
      <c r="DU48" s="33"/>
      <c r="DV48" s="33"/>
      <c r="DW48" s="33"/>
      <c r="DX48" s="33"/>
      <c r="DY48" s="33"/>
      <c r="DZ48" s="33"/>
      <c r="EA48" s="33"/>
      <c r="EB48" s="33"/>
      <c r="EC48" s="33"/>
      <c r="ED48" s="33"/>
    </row>
    <row r="49" spans="1:134" ht="15" x14ac:dyDescent="0.25">
      <c r="A49" s="42">
        <v>594</v>
      </c>
      <c r="B49" s="42">
        <v>1030.53</v>
      </c>
      <c r="C49" s="42">
        <v>649</v>
      </c>
      <c r="D49" s="42">
        <v>548.58000000000004</v>
      </c>
      <c r="E49" s="43">
        <v>594</v>
      </c>
      <c r="F49" s="43">
        <v>5865.11</v>
      </c>
      <c r="G49" s="43">
        <v>649</v>
      </c>
      <c r="H49" s="43">
        <v>1166.1099999999999</v>
      </c>
      <c r="I49" s="45">
        <v>594</v>
      </c>
      <c r="J49" s="45">
        <v>47309.7</v>
      </c>
      <c r="K49" s="45">
        <v>649</v>
      </c>
      <c r="L49" s="45">
        <v>68056.3</v>
      </c>
      <c r="M49" s="48">
        <v>594</v>
      </c>
      <c r="N49" s="48">
        <v>45347.6</v>
      </c>
      <c r="O49" s="48">
        <v>649</v>
      </c>
      <c r="P49" s="48">
        <v>1412.28</v>
      </c>
      <c r="Q49" s="47">
        <v>594</v>
      </c>
      <c r="R49" s="47">
        <v>17084.599999999999</v>
      </c>
      <c r="S49" s="47">
        <v>649</v>
      </c>
      <c r="T49" s="47">
        <v>6079.52</v>
      </c>
      <c r="U49" s="102">
        <v>594</v>
      </c>
      <c r="V49" s="102">
        <v>17820.099999999999</v>
      </c>
      <c r="W49" s="102">
        <v>649</v>
      </c>
      <c r="X49" s="102">
        <v>9688.0300000000007</v>
      </c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  <c r="AJ49" s="50"/>
      <c r="AK49" s="50"/>
      <c r="AL49" s="50"/>
      <c r="AM49" s="50"/>
      <c r="AN49" s="50"/>
      <c r="AO49" s="50"/>
      <c r="AP49" s="50"/>
      <c r="AQ49" s="50"/>
      <c r="AR49" s="50"/>
      <c r="AS49" s="50"/>
      <c r="AT49" s="50"/>
      <c r="AU49" s="50"/>
      <c r="AV49" s="50"/>
      <c r="AW49" s="50"/>
      <c r="AX49" s="50"/>
      <c r="AY49" s="50"/>
      <c r="AZ49" s="50"/>
      <c r="BA49" s="50"/>
      <c r="BB49" s="50"/>
      <c r="BC49" s="97"/>
      <c r="BD49" s="97"/>
      <c r="BE49" s="97"/>
      <c r="BF49" s="97"/>
      <c r="BG49" s="97"/>
      <c r="BH49" s="97"/>
      <c r="BI49" s="97"/>
      <c r="BJ49" s="97"/>
      <c r="BK49" s="97"/>
      <c r="BL49" s="97"/>
      <c r="BM49" s="97"/>
      <c r="BN49" s="97"/>
      <c r="BO49" s="97"/>
      <c r="BP49" s="97"/>
      <c r="BQ49" s="97"/>
      <c r="BR49" s="33"/>
      <c r="BS49" s="33"/>
      <c r="BT49" s="33"/>
      <c r="BU49" s="33"/>
      <c r="BV49" s="33"/>
      <c r="BW49" s="33"/>
      <c r="BX49" s="33"/>
      <c r="BY49" s="33"/>
      <c r="BZ49" s="33"/>
      <c r="CA49" s="33"/>
      <c r="CB49" s="33"/>
      <c r="CC49" s="33"/>
      <c r="CD49" s="33"/>
      <c r="CE49" s="33"/>
      <c r="CF49" s="33"/>
      <c r="CG49" s="33"/>
      <c r="CH49" s="33"/>
      <c r="CI49" s="33"/>
      <c r="CJ49" s="33"/>
      <c r="CK49" s="33"/>
      <c r="CL49" s="33"/>
      <c r="CM49" s="33"/>
      <c r="CN49" s="33"/>
      <c r="CO49" s="33"/>
      <c r="CP49" s="33"/>
      <c r="CQ49" s="33"/>
      <c r="CR49" s="33"/>
      <c r="CS49" s="33"/>
      <c r="CT49" s="33"/>
      <c r="CU49" s="33"/>
      <c r="CV49" s="33"/>
      <c r="CW49" s="33"/>
      <c r="CX49" s="33"/>
      <c r="CY49" s="33"/>
      <c r="CZ49" s="33"/>
      <c r="DA49" s="33"/>
      <c r="DB49" s="33"/>
      <c r="DC49" s="33"/>
      <c r="DD49" s="33"/>
      <c r="DE49" s="33"/>
      <c r="DF49" s="33"/>
      <c r="DG49" s="33"/>
      <c r="DH49" s="33"/>
      <c r="DI49" s="33"/>
      <c r="DJ49" s="33"/>
      <c r="DK49" s="33"/>
      <c r="DL49" s="33"/>
      <c r="DM49" s="33"/>
      <c r="DN49" s="33"/>
      <c r="DO49" s="33"/>
      <c r="DP49" s="33"/>
      <c r="DQ49" s="33"/>
      <c r="DR49" s="33"/>
      <c r="DS49" s="33"/>
      <c r="DT49" s="33"/>
      <c r="DU49" s="33"/>
      <c r="DV49" s="33"/>
      <c r="DW49" s="33"/>
      <c r="DX49" s="33"/>
      <c r="DY49" s="33"/>
      <c r="DZ49" s="33"/>
      <c r="EA49" s="33"/>
      <c r="EB49" s="33"/>
      <c r="EC49" s="33"/>
      <c r="ED49" s="33"/>
    </row>
    <row r="50" spans="1:134" ht="15" x14ac:dyDescent="0.25">
      <c r="A50" s="42">
        <v>595</v>
      </c>
      <c r="B50" s="42">
        <v>1014.27</v>
      </c>
      <c r="C50" s="42">
        <v>650</v>
      </c>
      <c r="D50" s="42">
        <v>541.82799999999997</v>
      </c>
      <c r="E50" s="43">
        <v>595</v>
      </c>
      <c r="F50" s="43">
        <v>5666.99</v>
      </c>
      <c r="G50" s="43">
        <v>650</v>
      </c>
      <c r="H50" s="43">
        <v>1138.0899999999999</v>
      </c>
      <c r="I50" s="45">
        <v>595</v>
      </c>
      <c r="J50" s="45">
        <v>49882.400000000001</v>
      </c>
      <c r="K50" s="45">
        <v>650</v>
      </c>
      <c r="L50" s="45">
        <v>66861.100000000006</v>
      </c>
      <c r="M50" s="48">
        <v>595</v>
      </c>
      <c r="N50" s="48">
        <v>44712.800000000003</v>
      </c>
      <c r="O50" s="48">
        <v>650</v>
      </c>
      <c r="P50" s="48">
        <v>1399.02</v>
      </c>
      <c r="Q50" s="47">
        <v>595</v>
      </c>
      <c r="R50" s="47">
        <v>17947.099999999999</v>
      </c>
      <c r="S50" s="47">
        <v>650</v>
      </c>
      <c r="T50" s="47">
        <v>6046.92</v>
      </c>
      <c r="U50" s="102">
        <v>595</v>
      </c>
      <c r="V50" s="102">
        <v>18175.7</v>
      </c>
      <c r="W50" s="102">
        <v>650</v>
      </c>
      <c r="X50" s="102">
        <v>9550.83</v>
      </c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  <c r="AJ50" s="50"/>
      <c r="AK50" s="50"/>
      <c r="AL50" s="50"/>
      <c r="AM50" s="50"/>
      <c r="AN50" s="50"/>
      <c r="AO50" s="50"/>
      <c r="AP50" s="50"/>
      <c r="AQ50" s="50"/>
      <c r="AR50" s="50"/>
      <c r="AS50" s="50"/>
      <c r="AT50" s="50"/>
      <c r="AU50" s="50"/>
      <c r="AV50" s="50"/>
      <c r="AW50" s="50"/>
      <c r="AX50" s="50"/>
      <c r="AY50" s="50"/>
      <c r="AZ50" s="50"/>
      <c r="BA50" s="50"/>
      <c r="BB50" s="50"/>
      <c r="BC50" s="97"/>
      <c r="BD50" s="97"/>
      <c r="BE50" s="97"/>
      <c r="BF50" s="97"/>
      <c r="BG50" s="97"/>
      <c r="BH50" s="97"/>
      <c r="BI50" s="97"/>
      <c r="BJ50" s="97"/>
      <c r="BK50" s="97"/>
      <c r="BL50" s="97"/>
      <c r="BM50" s="97"/>
      <c r="BN50" s="97"/>
      <c r="BO50" s="97"/>
      <c r="BP50" s="97"/>
      <c r="BQ50" s="97"/>
      <c r="BR50" s="33"/>
      <c r="BS50" s="33"/>
      <c r="BT50" s="33"/>
      <c r="BU50" s="33"/>
      <c r="BV50" s="33"/>
      <c r="BW50" s="33"/>
      <c r="BX50" s="33"/>
      <c r="BY50" s="33"/>
      <c r="BZ50" s="33"/>
      <c r="CA50" s="33"/>
      <c r="CB50" s="33"/>
      <c r="CC50" s="33"/>
      <c r="CD50" s="33"/>
      <c r="CE50" s="33"/>
      <c r="CF50" s="33"/>
      <c r="CG50" s="33"/>
      <c r="CH50" s="33"/>
      <c r="CI50" s="33"/>
      <c r="CJ50" s="33"/>
      <c r="CK50" s="33"/>
      <c r="CL50" s="33"/>
      <c r="CM50" s="33"/>
      <c r="CN50" s="33"/>
      <c r="CO50" s="33"/>
      <c r="CP50" s="33"/>
      <c r="CQ50" s="33"/>
      <c r="CR50" s="33"/>
      <c r="CS50" s="33"/>
      <c r="CT50" s="33"/>
      <c r="CU50" s="33"/>
      <c r="CV50" s="33"/>
      <c r="CW50" s="33"/>
      <c r="CX50" s="33"/>
      <c r="CY50" s="33"/>
      <c r="CZ50" s="33"/>
      <c r="DA50" s="33"/>
      <c r="DB50" s="33"/>
      <c r="DC50" s="33"/>
      <c r="DD50" s="33"/>
      <c r="DE50" s="33"/>
      <c r="DF50" s="33"/>
      <c r="DG50" s="33"/>
      <c r="DH50" s="33"/>
      <c r="DI50" s="33"/>
      <c r="DJ50" s="33"/>
      <c r="DK50" s="33"/>
      <c r="DL50" s="33"/>
      <c r="DM50" s="33"/>
      <c r="DN50" s="33"/>
      <c r="DO50" s="33"/>
      <c r="DP50" s="33"/>
      <c r="DQ50" s="33"/>
      <c r="DR50" s="33"/>
      <c r="DS50" s="33"/>
      <c r="DT50" s="33"/>
      <c r="DU50" s="33"/>
      <c r="DV50" s="33"/>
      <c r="DW50" s="33"/>
      <c r="DX50" s="33"/>
      <c r="DY50" s="33"/>
      <c r="DZ50" s="33"/>
      <c r="EA50" s="33"/>
      <c r="EB50" s="33"/>
      <c r="EC50" s="33"/>
      <c r="ED50" s="33"/>
    </row>
    <row r="51" spans="1:134" ht="15" x14ac:dyDescent="0.25">
      <c r="A51" s="42">
        <v>596</v>
      </c>
      <c r="B51" s="42">
        <v>967.49800000000005</v>
      </c>
      <c r="C51" s="42">
        <v>651</v>
      </c>
      <c r="D51" s="42">
        <v>547.57899999999995</v>
      </c>
      <c r="E51" s="43">
        <v>596</v>
      </c>
      <c r="F51" s="43">
        <v>5508.02</v>
      </c>
      <c r="G51" s="43">
        <v>651</v>
      </c>
      <c r="H51" s="43">
        <v>1147.3499999999999</v>
      </c>
      <c r="I51" s="45">
        <v>596</v>
      </c>
      <c r="J51" s="45">
        <v>52455.4</v>
      </c>
      <c r="K51" s="45">
        <v>651</v>
      </c>
      <c r="L51" s="45">
        <v>65436.9</v>
      </c>
      <c r="M51" s="48">
        <v>596</v>
      </c>
      <c r="N51" s="48">
        <v>44116.9</v>
      </c>
      <c r="O51" s="48">
        <v>651</v>
      </c>
      <c r="P51" s="48">
        <v>1351.48</v>
      </c>
      <c r="Q51" s="47">
        <v>596</v>
      </c>
      <c r="R51" s="47">
        <v>17332.3</v>
      </c>
      <c r="S51" s="47">
        <v>651</v>
      </c>
      <c r="T51" s="47">
        <v>5929.29</v>
      </c>
      <c r="U51" s="102">
        <v>596</v>
      </c>
      <c r="V51" s="102">
        <v>18314.5</v>
      </c>
      <c r="W51" s="102">
        <v>651</v>
      </c>
      <c r="X51" s="102">
        <v>9318.18</v>
      </c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  <c r="AJ51" s="50"/>
      <c r="AK51" s="50"/>
      <c r="AL51" s="50"/>
      <c r="AM51" s="50"/>
      <c r="AN51" s="50"/>
      <c r="AO51" s="50"/>
      <c r="AP51" s="50"/>
      <c r="AQ51" s="50"/>
      <c r="AR51" s="50"/>
      <c r="AS51" s="50"/>
      <c r="AT51" s="50"/>
      <c r="AU51" s="50"/>
      <c r="AV51" s="50"/>
      <c r="AW51" s="50"/>
      <c r="AX51" s="50"/>
      <c r="AY51" s="50"/>
      <c r="AZ51" s="50"/>
      <c r="BA51" s="50"/>
      <c r="BB51" s="50"/>
      <c r="BC51" s="97"/>
      <c r="BD51" s="97"/>
      <c r="BE51" s="97"/>
      <c r="BF51" s="97"/>
      <c r="BG51" s="97"/>
      <c r="BH51" s="97"/>
      <c r="BI51" s="97"/>
      <c r="BJ51" s="97"/>
      <c r="BK51" s="97"/>
      <c r="BL51" s="97"/>
      <c r="BM51" s="97"/>
      <c r="BN51" s="97"/>
      <c r="BO51" s="97"/>
      <c r="BP51" s="97"/>
      <c r="BQ51" s="97"/>
      <c r="BR51" s="33"/>
      <c r="BS51" s="33"/>
      <c r="BT51" s="33"/>
      <c r="BU51" s="33"/>
      <c r="BV51" s="33"/>
      <c r="BW51" s="33"/>
      <c r="BX51" s="33"/>
      <c r="BY51" s="33"/>
      <c r="BZ51" s="33"/>
      <c r="CA51" s="33"/>
      <c r="CB51" s="33"/>
      <c r="CC51" s="33"/>
      <c r="CD51" s="33"/>
      <c r="CE51" s="33"/>
      <c r="CF51" s="33"/>
      <c r="CG51" s="33"/>
      <c r="CH51" s="33"/>
      <c r="CI51" s="33"/>
      <c r="CJ51" s="33"/>
      <c r="CK51" s="33"/>
      <c r="CL51" s="33"/>
      <c r="CM51" s="33"/>
      <c r="CN51" s="33"/>
      <c r="CO51" s="33"/>
      <c r="CP51" s="33"/>
      <c r="CQ51" s="33"/>
      <c r="CR51" s="33"/>
      <c r="CS51" s="33"/>
      <c r="CT51" s="33"/>
      <c r="CU51" s="33"/>
      <c r="CV51" s="33"/>
      <c r="CW51" s="33"/>
      <c r="CX51" s="33"/>
      <c r="CY51" s="33"/>
      <c r="CZ51" s="33"/>
      <c r="DA51" s="33"/>
      <c r="DB51" s="33"/>
      <c r="DC51" s="33"/>
      <c r="DD51" s="33"/>
      <c r="DE51" s="33"/>
      <c r="DF51" s="33"/>
      <c r="DG51" s="33"/>
      <c r="DH51" s="33"/>
      <c r="DI51" s="33"/>
      <c r="DJ51" s="33"/>
      <c r="DK51" s="33"/>
      <c r="DL51" s="33"/>
      <c r="DM51" s="33"/>
      <c r="DN51" s="33"/>
      <c r="DO51" s="33"/>
      <c r="DP51" s="33"/>
      <c r="DQ51" s="33"/>
      <c r="DR51" s="33"/>
      <c r="DS51" s="33"/>
      <c r="DT51" s="33"/>
      <c r="DU51" s="33"/>
      <c r="DV51" s="33"/>
      <c r="DW51" s="33"/>
      <c r="DX51" s="33"/>
      <c r="DY51" s="33"/>
      <c r="DZ51" s="33"/>
      <c r="EA51" s="33"/>
      <c r="EB51" s="33"/>
      <c r="EC51" s="33"/>
      <c r="ED51" s="33"/>
    </row>
    <row r="52" spans="1:134" ht="15" x14ac:dyDescent="0.25">
      <c r="A52" s="42">
        <v>597</v>
      </c>
      <c r="B52" s="42">
        <v>962.245</v>
      </c>
      <c r="C52" s="42">
        <v>652</v>
      </c>
      <c r="D52" s="42">
        <v>533.07500000000005</v>
      </c>
      <c r="E52" s="43">
        <v>597</v>
      </c>
      <c r="F52" s="43">
        <v>5460.89</v>
      </c>
      <c r="G52" s="43">
        <v>652</v>
      </c>
      <c r="H52" s="43">
        <v>1149.8499999999999</v>
      </c>
      <c r="I52" s="45">
        <v>597</v>
      </c>
      <c r="J52" s="45">
        <v>54951.4</v>
      </c>
      <c r="K52" s="45">
        <v>652</v>
      </c>
      <c r="L52" s="45">
        <v>64246</v>
      </c>
      <c r="M52" s="48">
        <v>597</v>
      </c>
      <c r="N52" s="48">
        <v>43756.800000000003</v>
      </c>
      <c r="O52" s="48">
        <v>652</v>
      </c>
      <c r="P52" s="48">
        <v>1386.01</v>
      </c>
      <c r="Q52" s="47">
        <v>597</v>
      </c>
      <c r="R52" s="47">
        <v>17477.099999999999</v>
      </c>
      <c r="S52" s="47">
        <v>652</v>
      </c>
      <c r="T52" s="47">
        <v>5869.36</v>
      </c>
      <c r="U52" s="102">
        <v>597</v>
      </c>
      <c r="V52" s="102">
        <v>18380.900000000001</v>
      </c>
      <c r="W52" s="102">
        <v>652</v>
      </c>
      <c r="X52" s="102">
        <v>9102.8799999999992</v>
      </c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  <c r="AJ52" s="50"/>
      <c r="AK52" s="50"/>
      <c r="AL52" s="50"/>
      <c r="AM52" s="50"/>
      <c r="AN52" s="50"/>
      <c r="AO52" s="50"/>
      <c r="AP52" s="50"/>
      <c r="AQ52" s="50"/>
      <c r="AR52" s="50"/>
      <c r="AS52" s="50"/>
      <c r="AT52" s="50"/>
      <c r="AU52" s="50"/>
      <c r="AV52" s="50"/>
      <c r="AW52" s="50"/>
      <c r="AX52" s="50"/>
      <c r="AY52" s="50"/>
      <c r="AZ52" s="50"/>
      <c r="BA52" s="50"/>
      <c r="BB52" s="50"/>
      <c r="BC52" s="97"/>
      <c r="BD52" s="97"/>
      <c r="BE52" s="97"/>
      <c r="BF52" s="97"/>
      <c r="BG52" s="97"/>
      <c r="BH52" s="97"/>
      <c r="BI52" s="97"/>
      <c r="BJ52" s="97"/>
      <c r="BK52" s="97"/>
      <c r="BL52" s="97"/>
      <c r="BM52" s="97"/>
      <c r="BN52" s="97"/>
      <c r="BO52" s="97"/>
      <c r="BP52" s="97"/>
      <c r="BQ52" s="97"/>
      <c r="BR52" s="33"/>
      <c r="BS52" s="33"/>
      <c r="BT52" s="33"/>
      <c r="BU52" s="33"/>
      <c r="BV52" s="33"/>
      <c r="BW52" s="33"/>
      <c r="BX52" s="33"/>
      <c r="BY52" s="33"/>
      <c r="BZ52" s="33"/>
      <c r="CA52" s="33"/>
      <c r="CB52" s="33"/>
      <c r="CC52" s="33"/>
      <c r="CD52" s="33"/>
      <c r="CE52" s="33"/>
      <c r="CF52" s="33"/>
      <c r="CG52" s="33"/>
      <c r="CH52" s="33"/>
      <c r="CI52" s="33"/>
      <c r="CJ52" s="33"/>
      <c r="CK52" s="33"/>
      <c r="CL52" s="33"/>
      <c r="CM52" s="33"/>
      <c r="CN52" s="33"/>
      <c r="CO52" s="33"/>
      <c r="CP52" s="33"/>
      <c r="CQ52" s="33"/>
      <c r="CR52" s="33"/>
      <c r="CS52" s="33"/>
      <c r="CT52" s="33"/>
      <c r="CU52" s="33"/>
      <c r="CV52" s="33"/>
      <c r="CW52" s="33"/>
      <c r="CX52" s="33"/>
      <c r="CY52" s="33"/>
      <c r="CZ52" s="33"/>
      <c r="DA52" s="33"/>
      <c r="DB52" s="33"/>
      <c r="DC52" s="33"/>
      <c r="DD52" s="33"/>
      <c r="DE52" s="33"/>
      <c r="DF52" s="33"/>
      <c r="DG52" s="33"/>
      <c r="DH52" s="33"/>
      <c r="DI52" s="33"/>
      <c r="DJ52" s="33"/>
      <c r="DK52" s="33"/>
      <c r="DL52" s="33"/>
      <c r="DM52" s="33"/>
      <c r="DN52" s="33"/>
      <c r="DO52" s="33"/>
      <c r="DP52" s="33"/>
      <c r="DQ52" s="33"/>
      <c r="DR52" s="33"/>
      <c r="DS52" s="33"/>
      <c r="DT52" s="33"/>
      <c r="DU52" s="33"/>
      <c r="DV52" s="33"/>
      <c r="DW52" s="33"/>
      <c r="DX52" s="33"/>
      <c r="DY52" s="33"/>
      <c r="DZ52" s="33"/>
      <c r="EA52" s="33"/>
      <c r="EB52" s="33"/>
      <c r="EC52" s="33"/>
      <c r="ED52" s="33"/>
    </row>
    <row r="53" spans="1:134" ht="15" x14ac:dyDescent="0.25">
      <c r="A53" s="42">
        <v>598</v>
      </c>
      <c r="B53" s="42">
        <v>940.48500000000001</v>
      </c>
      <c r="C53" s="42">
        <v>653</v>
      </c>
      <c r="D53" s="42">
        <v>526.32299999999998</v>
      </c>
      <c r="E53" s="43">
        <v>598</v>
      </c>
      <c r="F53" s="43">
        <v>5303.19</v>
      </c>
      <c r="G53" s="43">
        <v>653</v>
      </c>
      <c r="H53" s="43">
        <v>1144.8499999999999</v>
      </c>
      <c r="I53" s="45">
        <v>598</v>
      </c>
      <c r="J53" s="45">
        <v>57607.9</v>
      </c>
      <c r="K53" s="45">
        <v>653</v>
      </c>
      <c r="L53" s="45">
        <v>62786.6</v>
      </c>
      <c r="M53" s="48">
        <v>598</v>
      </c>
      <c r="N53" s="48">
        <v>43258.8</v>
      </c>
      <c r="O53" s="48">
        <v>653</v>
      </c>
      <c r="P53" s="48">
        <v>1376.75</v>
      </c>
      <c r="Q53" s="47">
        <v>598</v>
      </c>
      <c r="R53" s="47">
        <v>17316.7</v>
      </c>
      <c r="S53" s="47">
        <v>653</v>
      </c>
      <c r="T53" s="47">
        <v>5712.88</v>
      </c>
      <c r="U53" s="102">
        <v>598</v>
      </c>
      <c r="V53" s="102">
        <v>18490.2</v>
      </c>
      <c r="W53" s="102">
        <v>653</v>
      </c>
      <c r="X53" s="102">
        <v>8918.5</v>
      </c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  <c r="AJ53" s="50"/>
      <c r="AK53" s="50"/>
      <c r="AL53" s="50"/>
      <c r="AM53" s="50"/>
      <c r="AN53" s="50"/>
      <c r="AO53" s="50"/>
      <c r="AP53" s="50"/>
      <c r="AQ53" s="50"/>
      <c r="AR53" s="50"/>
      <c r="AS53" s="50"/>
      <c r="AT53" s="50"/>
      <c r="AU53" s="50"/>
      <c r="AV53" s="50"/>
      <c r="AW53" s="50"/>
      <c r="AX53" s="50"/>
      <c r="AY53" s="50"/>
      <c r="AZ53" s="50"/>
      <c r="BA53" s="50"/>
      <c r="BB53" s="50"/>
      <c r="BC53" s="97"/>
      <c r="BD53" s="97"/>
      <c r="BE53" s="97"/>
      <c r="BF53" s="97"/>
      <c r="BG53" s="97"/>
      <c r="BH53" s="97"/>
      <c r="BI53" s="97"/>
      <c r="BJ53" s="97"/>
      <c r="BK53" s="97"/>
      <c r="BL53" s="97"/>
      <c r="BM53" s="97"/>
      <c r="BN53" s="97"/>
      <c r="BO53" s="97"/>
      <c r="BP53" s="97"/>
      <c r="BQ53" s="97"/>
      <c r="BR53" s="33"/>
      <c r="BS53" s="33"/>
      <c r="BT53" s="33"/>
      <c r="BU53" s="33"/>
      <c r="BV53" s="33"/>
      <c r="BW53" s="33"/>
      <c r="BX53" s="33"/>
      <c r="BY53" s="33"/>
      <c r="BZ53" s="33"/>
      <c r="CA53" s="33"/>
      <c r="CB53" s="33"/>
      <c r="CC53" s="33"/>
      <c r="CD53" s="33"/>
      <c r="CE53" s="33"/>
      <c r="CF53" s="33"/>
      <c r="CG53" s="33"/>
      <c r="CH53" s="33"/>
      <c r="CI53" s="33"/>
      <c r="CJ53" s="33"/>
      <c r="CK53" s="33"/>
      <c r="CL53" s="33"/>
      <c r="CM53" s="33"/>
      <c r="CN53" s="33"/>
      <c r="CO53" s="33"/>
      <c r="CP53" s="33"/>
      <c r="CQ53" s="33"/>
      <c r="CR53" s="33"/>
      <c r="CS53" s="33"/>
      <c r="CT53" s="33"/>
      <c r="CU53" s="33"/>
      <c r="CV53" s="33"/>
      <c r="CW53" s="33"/>
      <c r="CX53" s="33"/>
      <c r="CY53" s="33"/>
      <c r="CZ53" s="33"/>
      <c r="DA53" s="33"/>
      <c r="DB53" s="33"/>
      <c r="DC53" s="33"/>
      <c r="DD53" s="33"/>
      <c r="DE53" s="33"/>
      <c r="DF53" s="33"/>
      <c r="DG53" s="33"/>
      <c r="DH53" s="33"/>
      <c r="DI53" s="33"/>
      <c r="DJ53" s="33"/>
      <c r="DK53" s="33"/>
      <c r="DL53" s="33"/>
      <c r="DM53" s="33"/>
      <c r="DN53" s="33"/>
      <c r="DO53" s="33"/>
      <c r="DP53" s="33"/>
      <c r="DQ53" s="33"/>
      <c r="DR53" s="33"/>
      <c r="DS53" s="33"/>
      <c r="DT53" s="33"/>
      <c r="DU53" s="33"/>
      <c r="DV53" s="33"/>
      <c r="DW53" s="33"/>
      <c r="DX53" s="33"/>
      <c r="DY53" s="33"/>
      <c r="DZ53" s="33"/>
      <c r="EA53" s="33"/>
      <c r="EB53" s="33"/>
      <c r="EC53" s="33"/>
      <c r="ED53" s="33"/>
    </row>
    <row r="54" spans="1:134" ht="15" x14ac:dyDescent="0.25">
      <c r="A54" s="42">
        <v>599</v>
      </c>
      <c r="B54" s="42">
        <v>923.226</v>
      </c>
      <c r="C54" s="42">
        <v>654</v>
      </c>
      <c r="D54" s="42">
        <v>534.82600000000002</v>
      </c>
      <c r="E54" s="43">
        <v>599</v>
      </c>
      <c r="F54" s="43">
        <v>5213.1899999999996</v>
      </c>
      <c r="G54" s="43">
        <v>654</v>
      </c>
      <c r="H54" s="43">
        <v>1102.07</v>
      </c>
      <c r="I54" s="45">
        <v>599</v>
      </c>
      <c r="J54" s="45">
        <v>59318.6</v>
      </c>
      <c r="K54" s="45">
        <v>654</v>
      </c>
      <c r="L54" s="45">
        <v>61517.8</v>
      </c>
      <c r="M54" s="48">
        <v>599</v>
      </c>
      <c r="N54" s="48">
        <v>42763.8</v>
      </c>
      <c r="O54" s="48">
        <v>654</v>
      </c>
      <c r="P54" s="48">
        <v>1371</v>
      </c>
      <c r="Q54" s="47">
        <v>599</v>
      </c>
      <c r="R54" s="47">
        <v>17632.3</v>
      </c>
      <c r="S54" s="47">
        <v>654</v>
      </c>
      <c r="T54" s="47">
        <v>5534.35</v>
      </c>
      <c r="U54" s="102">
        <v>599</v>
      </c>
      <c r="V54" s="102">
        <v>18739.599999999999</v>
      </c>
      <c r="W54" s="102">
        <v>654</v>
      </c>
      <c r="X54" s="102">
        <v>8748.7099999999991</v>
      </c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  <c r="AJ54" s="50"/>
      <c r="AK54" s="50"/>
      <c r="AL54" s="50"/>
      <c r="AM54" s="50"/>
      <c r="AN54" s="50"/>
      <c r="AO54" s="50"/>
      <c r="AP54" s="50"/>
      <c r="AQ54" s="50"/>
      <c r="AR54" s="50"/>
      <c r="AS54" s="50"/>
      <c r="AT54" s="50"/>
      <c r="AU54" s="50"/>
      <c r="AV54" s="50"/>
      <c r="AW54" s="50"/>
      <c r="AX54" s="50"/>
      <c r="AY54" s="50"/>
      <c r="AZ54" s="50"/>
      <c r="BA54" s="50"/>
      <c r="BB54" s="50"/>
      <c r="BC54" s="97"/>
      <c r="BD54" s="97"/>
      <c r="BE54" s="97"/>
      <c r="BF54" s="97"/>
      <c r="BG54" s="97"/>
      <c r="BH54" s="97"/>
      <c r="BI54" s="97"/>
      <c r="BJ54" s="97"/>
      <c r="BK54" s="97"/>
      <c r="BL54" s="97"/>
      <c r="BM54" s="97"/>
      <c r="BN54" s="97"/>
      <c r="BO54" s="97"/>
      <c r="BP54" s="97"/>
      <c r="BQ54" s="97"/>
      <c r="BR54" s="33"/>
      <c r="BS54" s="33"/>
      <c r="BT54" s="33"/>
      <c r="BU54" s="33"/>
      <c r="BV54" s="33"/>
      <c r="BW54" s="33"/>
      <c r="BX54" s="33"/>
      <c r="BY54" s="33"/>
      <c r="BZ54" s="33"/>
      <c r="CA54" s="33"/>
      <c r="CB54" s="33"/>
      <c r="CC54" s="33"/>
      <c r="CD54" s="33"/>
      <c r="CE54" s="33"/>
      <c r="CF54" s="33"/>
      <c r="CG54" s="33"/>
      <c r="CH54" s="33"/>
      <c r="CI54" s="33"/>
      <c r="CJ54" s="33"/>
      <c r="CK54" s="33"/>
      <c r="CL54" s="33"/>
      <c r="CM54" s="33"/>
      <c r="CN54" s="33"/>
      <c r="CO54" s="33"/>
      <c r="CP54" s="33"/>
      <c r="CQ54" s="33"/>
      <c r="CR54" s="33"/>
      <c r="CS54" s="33"/>
      <c r="CT54" s="33"/>
      <c r="CU54" s="33"/>
      <c r="CV54" s="33"/>
      <c r="CW54" s="33"/>
      <c r="CX54" s="33"/>
      <c r="CY54" s="33"/>
      <c r="CZ54" s="33"/>
      <c r="DA54" s="33"/>
      <c r="DB54" s="33"/>
      <c r="DC54" s="33"/>
      <c r="DD54" s="33"/>
      <c r="DE54" s="33"/>
      <c r="DF54" s="33"/>
      <c r="DG54" s="33"/>
      <c r="DH54" s="33"/>
      <c r="DI54" s="33"/>
      <c r="DJ54" s="33"/>
      <c r="DK54" s="33"/>
      <c r="DL54" s="33"/>
      <c r="DM54" s="33"/>
      <c r="DN54" s="33"/>
      <c r="DO54" s="33"/>
      <c r="DP54" s="33"/>
      <c r="DQ54" s="33"/>
      <c r="DR54" s="33"/>
      <c r="DS54" s="33"/>
      <c r="DT54" s="33"/>
      <c r="DU54" s="33"/>
      <c r="DV54" s="33"/>
      <c r="DW54" s="33"/>
      <c r="DX54" s="33"/>
      <c r="DY54" s="33"/>
      <c r="DZ54" s="33"/>
      <c r="EA54" s="33"/>
      <c r="EB54" s="33"/>
      <c r="EC54" s="33"/>
      <c r="ED54" s="33"/>
    </row>
    <row r="55" spans="1:134" ht="15" x14ac:dyDescent="0.25">
      <c r="A55" s="42">
        <v>600</v>
      </c>
      <c r="B55" s="42">
        <v>961.49900000000002</v>
      </c>
      <c r="C55" s="42">
        <v>655</v>
      </c>
      <c r="D55" s="42">
        <v>540.577</v>
      </c>
      <c r="E55" s="43">
        <v>600</v>
      </c>
      <c r="F55" s="43">
        <v>5038.71</v>
      </c>
      <c r="G55" s="43">
        <v>655</v>
      </c>
      <c r="H55" s="43">
        <v>1122.08</v>
      </c>
      <c r="I55" s="45">
        <v>600</v>
      </c>
      <c r="J55" s="45">
        <v>61318.8</v>
      </c>
      <c r="K55" s="45">
        <v>655</v>
      </c>
      <c r="L55" s="45">
        <v>60067.5</v>
      </c>
      <c r="M55" s="48">
        <v>600</v>
      </c>
      <c r="N55" s="48">
        <v>42133.2</v>
      </c>
      <c r="O55" s="48">
        <v>655</v>
      </c>
      <c r="P55" s="48">
        <v>1322.71</v>
      </c>
      <c r="Q55" s="47">
        <v>600</v>
      </c>
      <c r="R55" s="47">
        <v>17460.2</v>
      </c>
      <c r="S55" s="47">
        <v>655</v>
      </c>
      <c r="T55" s="47">
        <v>5434.06</v>
      </c>
      <c r="U55" s="102">
        <v>600</v>
      </c>
      <c r="V55" s="102">
        <v>18692.7</v>
      </c>
      <c r="W55" s="102">
        <v>655</v>
      </c>
      <c r="X55" s="102">
        <v>8583.9599999999991</v>
      </c>
      <c r="Y55" s="50"/>
      <c r="Z55" s="50"/>
      <c r="AA55" s="50"/>
      <c r="AB55" s="50"/>
      <c r="AC55" s="50"/>
      <c r="AD55" s="50"/>
      <c r="AE55" s="50"/>
      <c r="AF55" s="50"/>
      <c r="AG55" s="50"/>
      <c r="AH55" s="50"/>
      <c r="AI55" s="50"/>
      <c r="AJ55" s="50"/>
      <c r="AK55" s="50"/>
      <c r="AL55" s="50"/>
      <c r="AM55" s="50"/>
      <c r="AN55" s="50"/>
      <c r="AO55" s="50"/>
      <c r="AP55" s="50"/>
      <c r="AQ55" s="50"/>
      <c r="AR55" s="50"/>
      <c r="AS55" s="50"/>
      <c r="AT55" s="50"/>
      <c r="AU55" s="50"/>
      <c r="AV55" s="50"/>
      <c r="AW55" s="50"/>
      <c r="AX55" s="50"/>
      <c r="AY55" s="50"/>
      <c r="AZ55" s="50"/>
      <c r="BA55" s="50"/>
      <c r="BB55" s="50"/>
      <c r="BC55" s="97"/>
      <c r="BD55" s="97"/>
      <c r="BE55" s="97"/>
      <c r="BF55" s="97"/>
      <c r="BG55" s="97"/>
      <c r="BH55" s="97"/>
      <c r="BI55" s="97"/>
      <c r="BJ55" s="97"/>
      <c r="BK55" s="97"/>
      <c r="BL55" s="97"/>
      <c r="BM55" s="97"/>
      <c r="BN55" s="97"/>
      <c r="BO55" s="97"/>
      <c r="BP55" s="97"/>
      <c r="BQ55" s="97"/>
      <c r="BR55" s="33"/>
      <c r="BS55" s="33"/>
      <c r="BT55" s="33"/>
      <c r="BU55" s="33"/>
      <c r="BV55" s="33"/>
      <c r="BW55" s="33"/>
      <c r="BX55" s="33"/>
      <c r="BY55" s="33"/>
      <c r="BZ55" s="33"/>
      <c r="CA55" s="33"/>
      <c r="CB55" s="33"/>
      <c r="CC55" s="33"/>
      <c r="CD55" s="33"/>
      <c r="CE55" s="33"/>
      <c r="CF55" s="33"/>
      <c r="CG55" s="33"/>
      <c r="CH55" s="33"/>
      <c r="CI55" s="33"/>
      <c r="CJ55" s="33"/>
      <c r="CK55" s="33"/>
      <c r="CL55" s="33"/>
      <c r="CM55" s="33"/>
      <c r="CN55" s="33"/>
      <c r="CO55" s="33"/>
      <c r="CP55" s="33"/>
      <c r="CQ55" s="33"/>
      <c r="CR55" s="33"/>
      <c r="CS55" s="33"/>
      <c r="CT55" s="33"/>
      <c r="CU55" s="33"/>
      <c r="CV55" s="33"/>
      <c r="CW55" s="33"/>
      <c r="CX55" s="33"/>
      <c r="CY55" s="33"/>
      <c r="CZ55" s="33"/>
      <c r="DA55" s="33"/>
      <c r="DB55" s="33"/>
      <c r="DC55" s="33"/>
      <c r="DD55" s="33"/>
      <c r="DE55" s="33"/>
      <c r="DF55" s="33"/>
      <c r="DG55" s="33"/>
      <c r="DH55" s="33"/>
      <c r="DI55" s="33"/>
      <c r="DJ55" s="33"/>
      <c r="DK55" s="33"/>
      <c r="DL55" s="33"/>
      <c r="DM55" s="33"/>
      <c r="DN55" s="33"/>
      <c r="DO55" s="33"/>
      <c r="DP55" s="33"/>
      <c r="DQ55" s="33"/>
      <c r="DR55" s="33"/>
      <c r="DS55" s="33"/>
      <c r="DT55" s="33"/>
      <c r="DU55" s="33"/>
      <c r="DV55" s="33"/>
      <c r="DW55" s="33"/>
      <c r="DX55" s="33"/>
      <c r="DY55" s="33"/>
      <c r="DZ55" s="33"/>
      <c r="EA55" s="33"/>
      <c r="EB55" s="33"/>
      <c r="EC55" s="33"/>
      <c r="ED55" s="33"/>
    </row>
    <row r="56" spans="1:134" ht="15" x14ac:dyDescent="0.25">
      <c r="A56" s="42">
        <v>601</v>
      </c>
      <c r="B56" s="42">
        <v>877.70399999999995</v>
      </c>
      <c r="C56" s="42">
        <v>656</v>
      </c>
      <c r="D56" s="42">
        <v>532.07500000000005</v>
      </c>
      <c r="E56" s="43">
        <v>601</v>
      </c>
      <c r="F56" s="43">
        <v>5005.38</v>
      </c>
      <c r="G56" s="43">
        <v>656</v>
      </c>
      <c r="H56" s="43">
        <v>1075.31</v>
      </c>
      <c r="I56" s="45">
        <v>601</v>
      </c>
      <c r="J56" s="45">
        <v>63126</v>
      </c>
      <c r="K56" s="45">
        <v>656</v>
      </c>
      <c r="L56" s="45">
        <v>58543.199999999997</v>
      </c>
      <c r="M56" s="48">
        <v>601</v>
      </c>
      <c r="N56" s="48">
        <v>41530.9</v>
      </c>
      <c r="O56" s="48">
        <v>656</v>
      </c>
      <c r="P56" s="48">
        <v>1316.21</v>
      </c>
      <c r="Q56" s="47">
        <v>601</v>
      </c>
      <c r="R56" s="47">
        <v>17508.900000000001</v>
      </c>
      <c r="S56" s="47">
        <v>656</v>
      </c>
      <c r="T56" s="47">
        <v>5326.5</v>
      </c>
      <c r="U56" s="102">
        <v>601</v>
      </c>
      <c r="V56" s="102">
        <v>18695.7</v>
      </c>
      <c r="W56" s="102">
        <v>656</v>
      </c>
      <c r="X56" s="102">
        <v>8451.3700000000008</v>
      </c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50"/>
      <c r="AJ56" s="50"/>
      <c r="AK56" s="50"/>
      <c r="AL56" s="50"/>
      <c r="AM56" s="50"/>
      <c r="AN56" s="50"/>
      <c r="AO56" s="50"/>
      <c r="AP56" s="50"/>
      <c r="AQ56" s="50"/>
      <c r="AR56" s="50"/>
      <c r="AS56" s="50"/>
      <c r="AT56" s="50"/>
      <c r="AU56" s="50"/>
      <c r="AV56" s="50"/>
      <c r="AW56" s="50"/>
      <c r="AX56" s="50"/>
      <c r="AY56" s="50"/>
      <c r="AZ56" s="50"/>
      <c r="BA56" s="50"/>
      <c r="BB56" s="50"/>
      <c r="BC56" s="97"/>
      <c r="BD56" s="97"/>
      <c r="BE56" s="97"/>
      <c r="BF56" s="97"/>
      <c r="BG56" s="97"/>
      <c r="BH56" s="97"/>
      <c r="BI56" s="97"/>
      <c r="BJ56" s="97"/>
      <c r="BK56" s="97"/>
      <c r="BL56" s="97"/>
      <c r="BM56" s="97"/>
      <c r="BN56" s="97"/>
      <c r="BO56" s="97"/>
      <c r="BP56" s="97"/>
      <c r="BQ56" s="97"/>
      <c r="BR56" s="33"/>
      <c r="BS56" s="33"/>
      <c r="BT56" s="33"/>
      <c r="BU56" s="33"/>
      <c r="BV56" s="33"/>
      <c r="BW56" s="33"/>
      <c r="BX56" s="33"/>
      <c r="BY56" s="33"/>
      <c r="BZ56" s="33"/>
      <c r="CA56" s="33"/>
      <c r="CB56" s="33"/>
      <c r="CC56" s="33"/>
      <c r="CD56" s="33"/>
      <c r="CE56" s="33"/>
      <c r="CF56" s="33"/>
      <c r="CG56" s="33"/>
      <c r="CH56" s="33"/>
      <c r="CI56" s="33"/>
      <c r="CJ56" s="33"/>
      <c r="CK56" s="33"/>
      <c r="CL56" s="33"/>
      <c r="CM56" s="33"/>
      <c r="CN56" s="33"/>
      <c r="CO56" s="33"/>
      <c r="CP56" s="33"/>
      <c r="CQ56" s="33"/>
      <c r="CR56" s="33"/>
      <c r="CS56" s="33"/>
      <c r="CT56" s="33"/>
      <c r="CU56" s="33"/>
      <c r="CV56" s="33"/>
      <c r="CW56" s="33"/>
      <c r="CX56" s="33"/>
      <c r="CY56" s="33"/>
      <c r="CZ56" s="33"/>
      <c r="DA56" s="33"/>
      <c r="DB56" s="33"/>
      <c r="DC56" s="33"/>
      <c r="DD56" s="33"/>
      <c r="DE56" s="33"/>
      <c r="DF56" s="33"/>
      <c r="DG56" s="33"/>
      <c r="DH56" s="33"/>
      <c r="DI56" s="33"/>
      <c r="DJ56" s="33"/>
      <c r="DK56" s="33"/>
      <c r="DL56" s="33"/>
      <c r="DM56" s="33"/>
      <c r="DN56" s="33"/>
      <c r="DO56" s="33"/>
      <c r="DP56" s="33"/>
      <c r="DQ56" s="33"/>
      <c r="DR56" s="33"/>
      <c r="DS56" s="33"/>
      <c r="DT56" s="33"/>
      <c r="DU56" s="33"/>
      <c r="DV56" s="33"/>
      <c r="DW56" s="33"/>
      <c r="DX56" s="33"/>
      <c r="DY56" s="33"/>
      <c r="DZ56" s="33"/>
      <c r="EA56" s="33"/>
      <c r="EB56" s="33"/>
      <c r="EC56" s="33"/>
      <c r="ED56" s="33"/>
    </row>
    <row r="57" spans="1:134" ht="15" x14ac:dyDescent="0.25">
      <c r="A57" s="42">
        <v>602</v>
      </c>
      <c r="B57" s="42">
        <v>864.44799999999998</v>
      </c>
      <c r="C57" s="42">
        <v>657</v>
      </c>
      <c r="D57" s="42">
        <v>517.07100000000003</v>
      </c>
      <c r="E57" s="43">
        <v>602</v>
      </c>
      <c r="F57" s="43">
        <v>4877.04</v>
      </c>
      <c r="G57" s="43">
        <v>657</v>
      </c>
      <c r="H57" s="43">
        <v>1081.56</v>
      </c>
      <c r="I57" s="45">
        <v>602</v>
      </c>
      <c r="J57" s="45">
        <v>64917.9</v>
      </c>
      <c r="K57" s="45">
        <v>657</v>
      </c>
      <c r="L57" s="45">
        <v>57289.2</v>
      </c>
      <c r="M57" s="48">
        <v>602</v>
      </c>
      <c r="N57" s="48">
        <v>40986.800000000003</v>
      </c>
      <c r="O57" s="48">
        <v>657</v>
      </c>
      <c r="P57" s="48">
        <v>1288.94</v>
      </c>
      <c r="Q57" s="47">
        <v>602</v>
      </c>
      <c r="R57" s="47">
        <v>17546.3</v>
      </c>
      <c r="S57" s="47">
        <v>657</v>
      </c>
      <c r="T57" s="47">
        <v>5206.92</v>
      </c>
      <c r="U57" s="102">
        <v>602</v>
      </c>
      <c r="V57" s="102">
        <v>18887.8</v>
      </c>
      <c r="W57" s="102">
        <v>657</v>
      </c>
      <c r="X57" s="102">
        <v>8146.28</v>
      </c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  <c r="AJ57" s="50"/>
      <c r="AK57" s="50"/>
      <c r="AL57" s="50"/>
      <c r="AM57" s="50"/>
      <c r="AN57" s="50"/>
      <c r="AO57" s="50"/>
      <c r="AP57" s="50"/>
      <c r="AQ57" s="50"/>
      <c r="AR57" s="50"/>
      <c r="AS57" s="50"/>
      <c r="AT57" s="50"/>
      <c r="AU57" s="50"/>
      <c r="AV57" s="50"/>
      <c r="AW57" s="50"/>
      <c r="AX57" s="50"/>
      <c r="AY57" s="50"/>
      <c r="AZ57" s="50"/>
      <c r="BA57" s="50"/>
      <c r="BB57" s="50"/>
      <c r="BC57" s="97"/>
      <c r="BD57" s="97"/>
      <c r="BE57" s="97"/>
      <c r="BF57" s="97"/>
      <c r="BG57" s="97"/>
      <c r="BH57" s="97"/>
      <c r="BI57" s="97"/>
      <c r="BJ57" s="97"/>
      <c r="BK57" s="97"/>
      <c r="BL57" s="97"/>
      <c r="BM57" s="97"/>
      <c r="BN57" s="97"/>
      <c r="BO57" s="97"/>
      <c r="BP57" s="97"/>
      <c r="BQ57" s="97"/>
      <c r="BR57" s="33"/>
      <c r="BS57" s="33"/>
      <c r="BT57" s="33"/>
      <c r="BU57" s="33"/>
      <c r="BV57" s="33"/>
      <c r="BW57" s="33"/>
      <c r="BX57" s="33"/>
      <c r="BY57" s="33"/>
      <c r="BZ57" s="33"/>
      <c r="CA57" s="33"/>
      <c r="CB57" s="33"/>
      <c r="CC57" s="33"/>
      <c r="CD57" s="33"/>
      <c r="CE57" s="33"/>
      <c r="CF57" s="33"/>
      <c r="CG57" s="33"/>
      <c r="CH57" s="33"/>
      <c r="CI57" s="33"/>
      <c r="CJ57" s="33"/>
      <c r="CK57" s="33"/>
      <c r="CL57" s="33"/>
      <c r="CM57" s="33"/>
      <c r="CN57" s="33"/>
      <c r="CO57" s="33"/>
      <c r="CP57" s="33"/>
      <c r="CQ57" s="33"/>
      <c r="CR57" s="33"/>
      <c r="CS57" s="33"/>
      <c r="CT57" s="33"/>
      <c r="CU57" s="33"/>
      <c r="CV57" s="33"/>
      <c r="CW57" s="33"/>
      <c r="CX57" s="33"/>
      <c r="CY57" s="33"/>
      <c r="CZ57" s="33"/>
      <c r="DA57" s="33"/>
      <c r="DB57" s="33"/>
      <c r="DC57" s="33"/>
      <c r="DD57" s="33"/>
      <c r="DE57" s="33"/>
      <c r="DF57" s="33"/>
      <c r="DG57" s="33"/>
      <c r="DH57" s="33"/>
      <c r="DI57" s="33"/>
      <c r="DJ57" s="33"/>
      <c r="DK57" s="33"/>
      <c r="DL57" s="33"/>
      <c r="DM57" s="33"/>
      <c r="DN57" s="33"/>
      <c r="DO57" s="33"/>
      <c r="DP57" s="33"/>
      <c r="DQ57" s="33"/>
      <c r="DR57" s="33"/>
      <c r="DS57" s="33"/>
      <c r="DT57" s="33"/>
      <c r="DU57" s="33"/>
      <c r="DV57" s="33"/>
      <c r="DW57" s="33"/>
      <c r="DX57" s="33"/>
      <c r="DY57" s="33"/>
      <c r="DZ57" s="33"/>
      <c r="EA57" s="33"/>
      <c r="EB57" s="33"/>
      <c r="EC57" s="33"/>
      <c r="ED57" s="33"/>
    </row>
    <row r="58" spans="1:134" ht="15" x14ac:dyDescent="0.25">
      <c r="A58" s="42">
        <v>603</v>
      </c>
      <c r="B58" s="42">
        <v>868.95</v>
      </c>
      <c r="C58" s="42">
        <v>658</v>
      </c>
      <c r="D58" s="42">
        <v>522.072</v>
      </c>
      <c r="E58" s="43">
        <v>603</v>
      </c>
      <c r="F58" s="43">
        <v>4809.87</v>
      </c>
      <c r="G58" s="43">
        <v>658</v>
      </c>
      <c r="H58" s="43">
        <v>1092.07</v>
      </c>
      <c r="I58" s="45">
        <v>603</v>
      </c>
      <c r="J58" s="45">
        <v>66795.899999999994</v>
      </c>
      <c r="K58" s="45">
        <v>658</v>
      </c>
      <c r="L58" s="45">
        <v>55399.6</v>
      </c>
      <c r="M58" s="48">
        <v>603</v>
      </c>
      <c r="N58" s="48">
        <v>40072.400000000001</v>
      </c>
      <c r="O58" s="48">
        <v>658</v>
      </c>
      <c r="P58" s="48">
        <v>1302.95</v>
      </c>
      <c r="Q58" s="47">
        <v>603</v>
      </c>
      <c r="R58" s="47">
        <v>17498.599999999999</v>
      </c>
      <c r="S58" s="47">
        <v>658</v>
      </c>
      <c r="T58" s="47">
        <v>5048.24</v>
      </c>
      <c r="U58" s="102">
        <v>603</v>
      </c>
      <c r="V58" s="102">
        <v>18816.400000000001</v>
      </c>
      <c r="W58" s="102">
        <v>658</v>
      </c>
      <c r="X58" s="102">
        <v>8031.29</v>
      </c>
      <c r="Y58" s="50"/>
      <c r="Z58" s="50"/>
      <c r="AA58" s="50"/>
      <c r="AB58" s="50"/>
      <c r="AC58" s="50"/>
      <c r="AD58" s="50"/>
      <c r="AE58" s="50"/>
      <c r="AF58" s="50"/>
      <c r="AG58" s="50"/>
      <c r="AH58" s="50"/>
      <c r="AI58" s="50"/>
      <c r="AJ58" s="50"/>
      <c r="AK58" s="50"/>
      <c r="AL58" s="50"/>
      <c r="AM58" s="50"/>
      <c r="AN58" s="50"/>
      <c r="AO58" s="50"/>
      <c r="AP58" s="50"/>
      <c r="AQ58" s="50"/>
      <c r="AR58" s="50"/>
      <c r="AS58" s="50"/>
      <c r="AT58" s="50"/>
      <c r="AU58" s="50"/>
      <c r="AV58" s="50"/>
      <c r="AW58" s="50"/>
      <c r="AX58" s="50"/>
      <c r="AY58" s="50"/>
      <c r="AZ58" s="50"/>
      <c r="BA58" s="50"/>
      <c r="BB58" s="50"/>
      <c r="BC58" s="97"/>
      <c r="BD58" s="97"/>
      <c r="BE58" s="97"/>
      <c r="BF58" s="97"/>
      <c r="BG58" s="97"/>
      <c r="BH58" s="97"/>
      <c r="BI58" s="97"/>
      <c r="BJ58" s="97"/>
      <c r="BK58" s="97"/>
      <c r="BL58" s="97"/>
      <c r="BM58" s="97"/>
      <c r="BN58" s="97"/>
      <c r="BO58" s="97"/>
      <c r="BP58" s="97"/>
      <c r="BQ58" s="97"/>
      <c r="BR58" s="33"/>
      <c r="BS58" s="33"/>
      <c r="BT58" s="33"/>
      <c r="BU58" s="33"/>
      <c r="BV58" s="33"/>
      <c r="BW58" s="33"/>
      <c r="BX58" s="33"/>
      <c r="BY58" s="33"/>
      <c r="BZ58" s="33"/>
      <c r="CA58" s="33"/>
      <c r="CB58" s="33"/>
      <c r="CC58" s="33"/>
      <c r="CD58" s="33"/>
      <c r="CE58" s="33"/>
      <c r="CF58" s="33"/>
      <c r="CG58" s="33"/>
      <c r="CH58" s="33"/>
      <c r="CI58" s="33"/>
      <c r="CJ58" s="33"/>
      <c r="CK58" s="33"/>
      <c r="CL58" s="33"/>
      <c r="CM58" s="33"/>
      <c r="CN58" s="33"/>
      <c r="CO58" s="33"/>
      <c r="CP58" s="33"/>
      <c r="CQ58" s="33"/>
      <c r="CR58" s="33"/>
      <c r="CS58" s="33"/>
      <c r="CT58" s="33"/>
      <c r="CU58" s="33"/>
      <c r="CV58" s="33"/>
      <c r="CW58" s="33"/>
      <c r="CX58" s="33"/>
      <c r="CY58" s="33"/>
      <c r="CZ58" s="33"/>
      <c r="DA58" s="33"/>
      <c r="DB58" s="33"/>
      <c r="DC58" s="33"/>
      <c r="DD58" s="33"/>
      <c r="DE58" s="33"/>
      <c r="DF58" s="33"/>
      <c r="DG58" s="33"/>
      <c r="DH58" s="33"/>
      <c r="DI58" s="33"/>
      <c r="DJ58" s="33"/>
      <c r="DK58" s="33"/>
      <c r="DL58" s="33"/>
      <c r="DM58" s="33"/>
      <c r="DN58" s="33"/>
      <c r="DO58" s="33"/>
      <c r="DP58" s="33"/>
      <c r="DQ58" s="33"/>
      <c r="DR58" s="33"/>
      <c r="DS58" s="33"/>
      <c r="DT58" s="33"/>
      <c r="DU58" s="33"/>
      <c r="DV58" s="33"/>
      <c r="DW58" s="33"/>
      <c r="DX58" s="33"/>
      <c r="DY58" s="33"/>
      <c r="DZ58" s="33"/>
      <c r="EA58" s="33"/>
      <c r="EB58" s="33"/>
      <c r="EC58" s="33"/>
      <c r="ED58" s="33"/>
    </row>
    <row r="59" spans="1:134" ht="15" x14ac:dyDescent="0.25">
      <c r="A59" s="42">
        <v>604</v>
      </c>
      <c r="B59" s="42">
        <v>848.19100000000003</v>
      </c>
      <c r="C59" s="42">
        <v>659</v>
      </c>
      <c r="D59" s="42">
        <v>505.31799999999998</v>
      </c>
      <c r="E59" s="43">
        <v>604</v>
      </c>
      <c r="F59" s="43">
        <v>4833.93</v>
      </c>
      <c r="G59" s="43">
        <v>659</v>
      </c>
      <c r="H59" s="43">
        <v>1031.53</v>
      </c>
      <c r="I59" s="45">
        <v>604</v>
      </c>
      <c r="J59" s="45">
        <v>68187.8</v>
      </c>
      <c r="K59" s="45">
        <v>659</v>
      </c>
      <c r="L59" s="45">
        <v>53889</v>
      </c>
      <c r="M59" s="48">
        <v>604</v>
      </c>
      <c r="N59" s="48">
        <v>39601.9</v>
      </c>
      <c r="O59" s="48">
        <v>659</v>
      </c>
      <c r="P59" s="48">
        <v>1231.4000000000001</v>
      </c>
      <c r="Q59" s="47">
        <v>604</v>
      </c>
      <c r="R59" s="47">
        <v>17409.8</v>
      </c>
      <c r="S59" s="47">
        <v>659</v>
      </c>
      <c r="T59" s="47">
        <v>4992.09</v>
      </c>
      <c r="U59" s="102">
        <v>604</v>
      </c>
      <c r="V59" s="102">
        <v>18888.3</v>
      </c>
      <c r="W59" s="102">
        <v>659</v>
      </c>
      <c r="X59" s="102">
        <v>7674.81</v>
      </c>
      <c r="Y59" s="50"/>
      <c r="Z59" s="50"/>
      <c r="AA59" s="50"/>
      <c r="AB59" s="50"/>
      <c r="AC59" s="50"/>
      <c r="AD59" s="50"/>
      <c r="AE59" s="50"/>
      <c r="AF59" s="50"/>
      <c r="AG59" s="50"/>
      <c r="AH59" s="50"/>
      <c r="AI59" s="50"/>
      <c r="AJ59" s="50"/>
      <c r="AK59" s="50"/>
      <c r="AL59" s="50"/>
      <c r="AM59" s="50"/>
      <c r="AN59" s="50"/>
      <c r="AO59" s="50"/>
      <c r="AP59" s="50"/>
      <c r="AQ59" s="50"/>
      <c r="AR59" s="50"/>
      <c r="AS59" s="50"/>
      <c r="AT59" s="50"/>
      <c r="AU59" s="50"/>
      <c r="AV59" s="50"/>
      <c r="AW59" s="50"/>
      <c r="AX59" s="50"/>
      <c r="AY59" s="50"/>
      <c r="AZ59" s="50"/>
      <c r="BA59" s="50"/>
      <c r="BB59" s="50"/>
      <c r="BC59" s="97"/>
      <c r="BD59" s="97"/>
      <c r="BE59" s="97"/>
      <c r="BF59" s="97"/>
      <c r="BG59" s="97"/>
      <c r="BH59" s="97"/>
      <c r="BI59" s="97"/>
      <c r="BJ59" s="97"/>
      <c r="BK59" s="97"/>
      <c r="BL59" s="97"/>
      <c r="BM59" s="97"/>
      <c r="BN59" s="97"/>
      <c r="BO59" s="97"/>
      <c r="BP59" s="97"/>
      <c r="BQ59" s="97"/>
      <c r="BR59" s="33"/>
      <c r="BS59" s="33"/>
      <c r="BT59" s="33"/>
      <c r="BU59" s="33"/>
      <c r="BV59" s="33"/>
      <c r="BW59" s="33"/>
      <c r="BX59" s="33"/>
      <c r="BY59" s="33"/>
      <c r="BZ59" s="33"/>
      <c r="CA59" s="33"/>
      <c r="CB59" s="33"/>
      <c r="CC59" s="33"/>
      <c r="CD59" s="33"/>
      <c r="CE59" s="33"/>
      <c r="CF59" s="33"/>
      <c r="CG59" s="33"/>
      <c r="CH59" s="33"/>
      <c r="CI59" s="33"/>
      <c r="CJ59" s="33"/>
      <c r="CK59" s="33"/>
      <c r="CL59" s="33"/>
      <c r="CM59" s="33"/>
      <c r="CN59" s="33"/>
      <c r="CO59" s="33"/>
      <c r="CP59" s="33"/>
      <c r="CQ59" s="33"/>
      <c r="CR59" s="33"/>
      <c r="CS59" s="33"/>
      <c r="CT59" s="33"/>
      <c r="CU59" s="33"/>
      <c r="CV59" s="33"/>
      <c r="CW59" s="33"/>
      <c r="CX59" s="33"/>
      <c r="CY59" s="33"/>
      <c r="CZ59" s="33"/>
      <c r="DA59" s="33"/>
      <c r="DB59" s="33"/>
      <c r="DC59" s="33"/>
      <c r="DD59" s="33"/>
      <c r="DE59" s="33"/>
      <c r="DF59" s="33"/>
      <c r="DG59" s="33"/>
      <c r="DH59" s="33"/>
      <c r="DI59" s="33"/>
      <c r="DJ59" s="33"/>
      <c r="DK59" s="33"/>
      <c r="DL59" s="33"/>
      <c r="DM59" s="33"/>
      <c r="DN59" s="33"/>
      <c r="DO59" s="33"/>
      <c r="DP59" s="33"/>
      <c r="DQ59" s="33"/>
      <c r="DR59" s="33"/>
      <c r="DS59" s="33"/>
      <c r="DT59" s="33"/>
      <c r="DU59" s="33"/>
      <c r="DV59" s="33"/>
      <c r="DW59" s="33"/>
      <c r="DX59" s="33"/>
      <c r="DY59" s="33"/>
      <c r="DZ59" s="33"/>
      <c r="EA59" s="33"/>
      <c r="EB59" s="33"/>
      <c r="EC59" s="33"/>
      <c r="ED59" s="33"/>
    </row>
    <row r="60" spans="1:134" ht="15" x14ac:dyDescent="0.25">
      <c r="A60" s="42">
        <v>605</v>
      </c>
      <c r="B60" s="42">
        <v>850.44200000000001</v>
      </c>
      <c r="C60" s="42">
        <v>660</v>
      </c>
      <c r="D60" s="42">
        <v>515.32100000000003</v>
      </c>
      <c r="E60" s="43">
        <v>605</v>
      </c>
      <c r="F60" s="43">
        <v>4779.79</v>
      </c>
      <c r="G60" s="43">
        <v>660</v>
      </c>
      <c r="H60" s="43">
        <v>1011.27</v>
      </c>
      <c r="I60" s="45">
        <v>605</v>
      </c>
      <c r="J60" s="45">
        <v>69166</v>
      </c>
      <c r="K60" s="45">
        <v>660</v>
      </c>
      <c r="L60" s="45">
        <v>52350.5</v>
      </c>
      <c r="M60" s="48">
        <v>605</v>
      </c>
      <c r="N60" s="48">
        <v>38982.400000000001</v>
      </c>
      <c r="O60" s="48">
        <v>660</v>
      </c>
      <c r="P60" s="48">
        <v>1218.8900000000001</v>
      </c>
      <c r="Q60" s="47">
        <v>605</v>
      </c>
      <c r="R60" s="47">
        <v>17321.2</v>
      </c>
      <c r="S60" s="47">
        <v>660</v>
      </c>
      <c r="T60" s="47">
        <v>4837.1899999999996</v>
      </c>
      <c r="U60" s="102">
        <v>605</v>
      </c>
      <c r="V60" s="102">
        <v>18750.2</v>
      </c>
      <c r="W60" s="102">
        <v>660</v>
      </c>
      <c r="X60" s="102">
        <v>7591.48</v>
      </c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  <c r="AJ60" s="50"/>
      <c r="AK60" s="50"/>
      <c r="AL60" s="50"/>
      <c r="AM60" s="50"/>
      <c r="AN60" s="50"/>
      <c r="AO60" s="50"/>
      <c r="AP60" s="50"/>
      <c r="AQ60" s="50"/>
      <c r="AR60" s="50"/>
      <c r="AS60" s="50"/>
      <c r="AT60" s="50"/>
      <c r="AU60" s="50"/>
      <c r="AV60" s="50"/>
      <c r="AW60" s="50"/>
      <c r="AX60" s="50"/>
      <c r="AY60" s="50"/>
      <c r="AZ60" s="50"/>
      <c r="BA60" s="50"/>
      <c r="BB60" s="50"/>
      <c r="BC60" s="97"/>
      <c r="BD60" s="97"/>
      <c r="BE60" s="97"/>
      <c r="BF60" s="97"/>
      <c r="BG60" s="97"/>
      <c r="BH60" s="97"/>
      <c r="BI60" s="97"/>
      <c r="BJ60" s="97"/>
      <c r="BK60" s="97"/>
      <c r="BL60" s="97"/>
      <c r="BM60" s="97"/>
      <c r="BN60" s="97"/>
      <c r="BO60" s="97"/>
      <c r="BP60" s="97"/>
      <c r="BQ60" s="97"/>
      <c r="BR60" s="33"/>
      <c r="BS60" s="33"/>
      <c r="BT60" s="33"/>
      <c r="BU60" s="33"/>
      <c r="BV60" s="33"/>
      <c r="BW60" s="33"/>
      <c r="BX60" s="33"/>
      <c r="BY60" s="33"/>
      <c r="BZ60" s="33"/>
      <c r="CA60" s="33"/>
      <c r="CB60" s="33"/>
      <c r="CC60" s="33"/>
      <c r="CD60" s="33"/>
      <c r="CE60" s="33"/>
      <c r="CF60" s="33"/>
      <c r="CG60" s="33"/>
      <c r="CH60" s="33"/>
      <c r="CI60" s="33"/>
      <c r="CJ60" s="33"/>
      <c r="CK60" s="33"/>
      <c r="CL60" s="33"/>
      <c r="CM60" s="33"/>
      <c r="CN60" s="33"/>
      <c r="CO60" s="33"/>
      <c r="CP60" s="33"/>
      <c r="CQ60" s="33"/>
      <c r="CR60" s="33"/>
      <c r="CS60" s="33"/>
      <c r="CT60" s="33"/>
      <c r="CU60" s="33"/>
      <c r="CV60" s="33"/>
      <c r="CW60" s="33"/>
      <c r="CX60" s="33"/>
      <c r="CY60" s="33"/>
      <c r="CZ60" s="33"/>
      <c r="DA60" s="33"/>
      <c r="DB60" s="33"/>
      <c r="DC60" s="33"/>
      <c r="DD60" s="33"/>
      <c r="DE60" s="33"/>
      <c r="DF60" s="33"/>
      <c r="DG60" s="33"/>
      <c r="DH60" s="33"/>
      <c r="DI60" s="33"/>
      <c r="DJ60" s="33"/>
      <c r="DK60" s="33"/>
      <c r="DL60" s="33"/>
      <c r="DM60" s="33"/>
      <c r="DN60" s="33"/>
      <c r="DO60" s="33"/>
      <c r="DP60" s="33"/>
      <c r="DQ60" s="33"/>
      <c r="DR60" s="33"/>
      <c r="DS60" s="33"/>
      <c r="DT60" s="33"/>
      <c r="DU60" s="33"/>
      <c r="DV60" s="33"/>
      <c r="DW60" s="33"/>
      <c r="DX60" s="33"/>
      <c r="DY60" s="33"/>
      <c r="DZ60" s="33"/>
      <c r="EA60" s="33"/>
      <c r="EB60" s="33"/>
      <c r="EC60" s="33"/>
      <c r="ED60" s="33"/>
    </row>
    <row r="61" spans="1:134" ht="15" x14ac:dyDescent="0.25">
      <c r="A61" s="42">
        <v>606</v>
      </c>
      <c r="B61" s="42">
        <v>838.18600000000004</v>
      </c>
      <c r="C61" s="42">
        <v>661</v>
      </c>
      <c r="D61" s="42">
        <v>492.81400000000002</v>
      </c>
      <c r="E61" s="43">
        <v>606</v>
      </c>
      <c r="F61" s="43">
        <v>4681.05</v>
      </c>
      <c r="G61" s="43">
        <v>661</v>
      </c>
      <c r="H61" s="43">
        <v>1022.53</v>
      </c>
      <c r="I61" s="45">
        <v>606</v>
      </c>
      <c r="J61" s="45">
        <v>70263</v>
      </c>
      <c r="K61" s="45">
        <v>661</v>
      </c>
      <c r="L61" s="45">
        <v>51076.4</v>
      </c>
      <c r="M61" s="48">
        <v>606</v>
      </c>
      <c r="N61" s="48">
        <v>38113.199999999997</v>
      </c>
      <c r="O61" s="48">
        <v>661</v>
      </c>
      <c r="P61" s="48">
        <v>1206.6400000000001</v>
      </c>
      <c r="Q61" s="47">
        <v>606</v>
      </c>
      <c r="R61" s="47">
        <v>17316.7</v>
      </c>
      <c r="S61" s="47">
        <v>661</v>
      </c>
      <c r="T61" s="47">
        <v>4733.18</v>
      </c>
      <c r="U61" s="102">
        <v>606</v>
      </c>
      <c r="V61" s="102">
        <v>18868.900000000001</v>
      </c>
      <c r="W61" s="102">
        <v>661</v>
      </c>
      <c r="X61" s="102">
        <v>7365.34</v>
      </c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  <c r="AJ61" s="50"/>
      <c r="AK61" s="50"/>
      <c r="AL61" s="50"/>
      <c r="AM61" s="50"/>
      <c r="AN61" s="50"/>
      <c r="AO61" s="50"/>
      <c r="AP61" s="50"/>
      <c r="AQ61" s="50"/>
      <c r="AR61" s="50"/>
      <c r="AS61" s="50"/>
      <c r="AT61" s="50"/>
      <c r="AU61" s="50"/>
      <c r="AV61" s="50"/>
      <c r="AW61" s="50"/>
      <c r="AX61" s="50"/>
      <c r="AY61" s="50"/>
      <c r="AZ61" s="50"/>
      <c r="BA61" s="50"/>
      <c r="BB61" s="50"/>
      <c r="BC61" s="97"/>
      <c r="BD61" s="97"/>
      <c r="BE61" s="97"/>
      <c r="BF61" s="97"/>
      <c r="BG61" s="97"/>
      <c r="BH61" s="97"/>
      <c r="BI61" s="97"/>
      <c r="BJ61" s="97"/>
      <c r="BK61" s="97"/>
      <c r="BL61" s="97"/>
      <c r="BM61" s="97"/>
      <c r="BN61" s="97"/>
      <c r="BO61" s="97"/>
      <c r="BP61" s="97"/>
      <c r="BQ61" s="97"/>
      <c r="BR61" s="33"/>
      <c r="BS61" s="33"/>
      <c r="BT61" s="33"/>
      <c r="BU61" s="33"/>
      <c r="BV61" s="33"/>
      <c r="BW61" s="33"/>
      <c r="BX61" s="33"/>
      <c r="BY61" s="33"/>
      <c r="BZ61" s="33"/>
      <c r="CA61" s="33"/>
      <c r="CB61" s="33"/>
      <c r="CC61" s="33"/>
      <c r="CD61" s="33"/>
      <c r="CE61" s="33"/>
      <c r="CF61" s="33"/>
      <c r="CG61" s="33"/>
      <c r="CH61" s="33"/>
      <c r="CI61" s="33"/>
      <c r="CJ61" s="33"/>
      <c r="CK61" s="33"/>
      <c r="CL61" s="33"/>
      <c r="CM61" s="33"/>
      <c r="CN61" s="33"/>
      <c r="CO61" s="33"/>
      <c r="CP61" s="33"/>
      <c r="CQ61" s="33"/>
      <c r="CR61" s="33"/>
      <c r="CS61" s="33"/>
      <c r="CT61" s="33"/>
      <c r="CU61" s="33"/>
      <c r="CV61" s="33"/>
      <c r="CW61" s="33"/>
      <c r="CX61" s="33"/>
      <c r="CY61" s="33"/>
      <c r="CZ61" s="33"/>
      <c r="DA61" s="33"/>
      <c r="DB61" s="33"/>
      <c r="DC61" s="33"/>
      <c r="DD61" s="33"/>
      <c r="DE61" s="33"/>
      <c r="DF61" s="33"/>
      <c r="DG61" s="33"/>
      <c r="DH61" s="33"/>
      <c r="DI61" s="33"/>
      <c r="DJ61" s="33"/>
      <c r="DK61" s="33"/>
      <c r="DL61" s="33"/>
      <c r="DM61" s="33"/>
      <c r="DN61" s="33"/>
      <c r="DO61" s="33"/>
      <c r="DP61" s="33"/>
      <c r="DQ61" s="33"/>
      <c r="DR61" s="33"/>
      <c r="DS61" s="33"/>
      <c r="DT61" s="33"/>
      <c r="DU61" s="33"/>
      <c r="DV61" s="33"/>
      <c r="DW61" s="33"/>
      <c r="DX61" s="33"/>
      <c r="DY61" s="33"/>
      <c r="DZ61" s="33"/>
      <c r="EA61" s="33"/>
      <c r="EB61" s="33"/>
      <c r="EC61" s="33"/>
      <c r="ED61" s="33"/>
    </row>
    <row r="62" spans="1:134" ht="15" x14ac:dyDescent="0.25">
      <c r="A62" s="42">
        <v>607</v>
      </c>
      <c r="B62" s="42">
        <v>814.42600000000004</v>
      </c>
      <c r="C62" s="42">
        <v>662</v>
      </c>
      <c r="D62" s="42">
        <v>480.81099999999998</v>
      </c>
      <c r="E62" s="43">
        <v>607</v>
      </c>
      <c r="F62" s="43">
        <v>4580.55</v>
      </c>
      <c r="G62" s="43">
        <v>662</v>
      </c>
      <c r="H62" s="43">
        <v>1017.27</v>
      </c>
      <c r="I62" s="45">
        <v>607</v>
      </c>
      <c r="J62" s="45">
        <v>71135.8</v>
      </c>
      <c r="K62" s="45">
        <v>662</v>
      </c>
      <c r="L62" s="45">
        <v>49128.9</v>
      </c>
      <c r="M62" s="48">
        <v>607</v>
      </c>
      <c r="N62" s="48">
        <v>37422.400000000001</v>
      </c>
      <c r="O62" s="48">
        <v>662</v>
      </c>
      <c r="P62" s="48">
        <v>1182.1199999999999</v>
      </c>
      <c r="Q62" s="47">
        <v>607</v>
      </c>
      <c r="R62" s="47">
        <v>17522.7</v>
      </c>
      <c r="S62" s="47">
        <v>662</v>
      </c>
      <c r="T62" s="47">
        <v>4543.96</v>
      </c>
      <c r="U62" s="102">
        <v>607</v>
      </c>
      <c r="V62" s="102">
        <v>18705.8</v>
      </c>
      <c r="W62" s="102">
        <v>662</v>
      </c>
      <c r="X62" s="102">
        <v>7216.76</v>
      </c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0"/>
      <c r="AJ62" s="50"/>
      <c r="AK62" s="50"/>
      <c r="AL62" s="50"/>
      <c r="AM62" s="50"/>
      <c r="AN62" s="50"/>
      <c r="AO62" s="50"/>
      <c r="AP62" s="50"/>
      <c r="AQ62" s="50"/>
      <c r="AR62" s="50"/>
      <c r="AS62" s="50"/>
      <c r="AT62" s="50"/>
      <c r="AU62" s="50"/>
      <c r="AV62" s="50"/>
      <c r="AW62" s="50"/>
      <c r="AX62" s="50"/>
      <c r="AY62" s="50"/>
      <c r="AZ62" s="50"/>
      <c r="BA62" s="50"/>
      <c r="BB62" s="50"/>
      <c r="BC62" s="97"/>
      <c r="BD62" s="97"/>
      <c r="BE62" s="97"/>
      <c r="BF62" s="97"/>
      <c r="BG62" s="97"/>
      <c r="BH62" s="97"/>
      <c r="BI62" s="97"/>
      <c r="BJ62" s="97"/>
      <c r="BK62" s="97"/>
      <c r="BL62" s="97"/>
      <c r="BM62" s="97"/>
      <c r="BN62" s="97"/>
      <c r="BO62" s="97"/>
      <c r="BP62" s="97"/>
      <c r="BQ62" s="97"/>
      <c r="BR62" s="33"/>
      <c r="BS62" s="33"/>
      <c r="BT62" s="33"/>
      <c r="BU62" s="33"/>
      <c r="BV62" s="33"/>
      <c r="BW62" s="33"/>
      <c r="BX62" s="33"/>
      <c r="BY62" s="33"/>
      <c r="BZ62" s="33"/>
      <c r="CA62" s="33"/>
      <c r="CB62" s="33"/>
      <c r="CC62" s="33"/>
      <c r="CD62" s="33"/>
      <c r="CE62" s="33"/>
      <c r="CF62" s="33"/>
      <c r="CG62" s="33"/>
      <c r="CH62" s="33"/>
      <c r="CI62" s="33"/>
      <c r="CJ62" s="33"/>
      <c r="CK62" s="33"/>
      <c r="CL62" s="33"/>
      <c r="CM62" s="33"/>
      <c r="CN62" s="33"/>
      <c r="CO62" s="33"/>
      <c r="CP62" s="33"/>
      <c r="CQ62" s="33"/>
      <c r="CR62" s="33"/>
      <c r="CS62" s="33"/>
      <c r="CT62" s="33"/>
      <c r="CU62" s="33"/>
      <c r="CV62" s="33"/>
      <c r="CW62" s="33"/>
      <c r="CX62" s="33"/>
      <c r="CY62" s="33"/>
      <c r="CZ62" s="33"/>
      <c r="DA62" s="33"/>
      <c r="DB62" s="33"/>
      <c r="DC62" s="33"/>
      <c r="DD62" s="33"/>
      <c r="DE62" s="33"/>
      <c r="DF62" s="33"/>
      <c r="DG62" s="33"/>
      <c r="DH62" s="33"/>
      <c r="DI62" s="33"/>
      <c r="DJ62" s="33"/>
      <c r="DK62" s="33"/>
      <c r="DL62" s="33"/>
      <c r="DM62" s="33"/>
      <c r="DN62" s="33"/>
      <c r="DO62" s="33"/>
      <c r="DP62" s="33"/>
      <c r="DQ62" s="33"/>
      <c r="DR62" s="33"/>
      <c r="DS62" s="33"/>
      <c r="DT62" s="33"/>
      <c r="DU62" s="33"/>
      <c r="DV62" s="33"/>
      <c r="DW62" s="33"/>
      <c r="DX62" s="33"/>
      <c r="DY62" s="33"/>
      <c r="DZ62" s="33"/>
      <c r="EA62" s="33"/>
      <c r="EB62" s="33"/>
      <c r="EC62" s="33"/>
      <c r="ED62" s="33"/>
    </row>
    <row r="63" spans="1:134" ht="15" x14ac:dyDescent="0.25">
      <c r="A63" s="42">
        <v>608</v>
      </c>
      <c r="B63" s="42">
        <v>820.428</v>
      </c>
      <c r="C63" s="42">
        <v>663</v>
      </c>
      <c r="D63" s="42">
        <v>495.565</v>
      </c>
      <c r="E63" s="43">
        <v>608</v>
      </c>
      <c r="F63" s="43">
        <v>4447.4799999999996</v>
      </c>
      <c r="G63" s="43">
        <v>663</v>
      </c>
      <c r="H63" s="43">
        <v>988.50900000000001</v>
      </c>
      <c r="I63" s="45">
        <v>608</v>
      </c>
      <c r="J63" s="45">
        <v>71641.399999999994</v>
      </c>
      <c r="K63" s="45">
        <v>663</v>
      </c>
      <c r="L63" s="45">
        <v>47904.6</v>
      </c>
      <c r="M63" s="48">
        <v>608</v>
      </c>
      <c r="N63" s="48">
        <v>36619.5</v>
      </c>
      <c r="O63" s="48">
        <v>663</v>
      </c>
      <c r="P63" s="48">
        <v>1178.3699999999999</v>
      </c>
      <c r="Q63" s="47">
        <v>608</v>
      </c>
      <c r="R63" s="47">
        <v>17041.400000000001</v>
      </c>
      <c r="S63" s="47">
        <v>663</v>
      </c>
      <c r="T63" s="47">
        <v>4482.82</v>
      </c>
      <c r="U63" s="102">
        <v>608</v>
      </c>
      <c r="V63" s="102">
        <v>18612.900000000001</v>
      </c>
      <c r="W63" s="102">
        <v>663</v>
      </c>
      <c r="X63" s="102">
        <v>6878.25</v>
      </c>
      <c r="Y63" s="50"/>
      <c r="Z63" s="50"/>
      <c r="AA63" s="50"/>
      <c r="AB63" s="50"/>
      <c r="AC63" s="50"/>
      <c r="AD63" s="50"/>
      <c r="AE63" s="50"/>
      <c r="AF63" s="50"/>
      <c r="AG63" s="50"/>
      <c r="AH63" s="50"/>
      <c r="AI63" s="50"/>
      <c r="AJ63" s="50"/>
      <c r="AK63" s="50"/>
      <c r="AL63" s="50"/>
      <c r="AM63" s="50"/>
      <c r="AN63" s="50"/>
      <c r="AO63" s="50"/>
      <c r="AP63" s="50"/>
      <c r="AQ63" s="50"/>
      <c r="AR63" s="50"/>
      <c r="AS63" s="50"/>
      <c r="AT63" s="50"/>
      <c r="AU63" s="50"/>
      <c r="AV63" s="50"/>
      <c r="AW63" s="50"/>
      <c r="AX63" s="50"/>
      <c r="AY63" s="50"/>
      <c r="AZ63" s="50"/>
      <c r="BA63" s="50"/>
      <c r="BB63" s="50"/>
      <c r="BC63" s="97"/>
      <c r="BD63" s="97"/>
      <c r="BE63" s="97"/>
      <c r="BF63" s="97"/>
      <c r="BG63" s="97"/>
      <c r="BH63" s="97"/>
      <c r="BI63" s="97"/>
      <c r="BJ63" s="97"/>
      <c r="BK63" s="97"/>
      <c r="BL63" s="97"/>
      <c r="BM63" s="97"/>
      <c r="BN63" s="97"/>
      <c r="BO63" s="97"/>
      <c r="BP63" s="97"/>
      <c r="BQ63" s="97"/>
      <c r="BR63" s="33"/>
      <c r="BS63" s="33"/>
      <c r="BT63" s="33"/>
      <c r="BU63" s="33"/>
      <c r="BV63" s="33"/>
      <c r="BW63" s="33"/>
      <c r="BX63" s="33"/>
      <c r="BY63" s="33"/>
      <c r="BZ63" s="33"/>
      <c r="CA63" s="33"/>
      <c r="CB63" s="33"/>
      <c r="CC63" s="33"/>
      <c r="CD63" s="33"/>
      <c r="CE63" s="33"/>
      <c r="CF63" s="33"/>
      <c r="CG63" s="33"/>
      <c r="CH63" s="33"/>
      <c r="CI63" s="33"/>
      <c r="CJ63" s="33"/>
      <c r="CK63" s="33"/>
      <c r="CL63" s="33"/>
      <c r="CM63" s="33"/>
      <c r="CN63" s="33"/>
      <c r="CO63" s="33"/>
      <c r="CP63" s="33"/>
      <c r="CQ63" s="33"/>
      <c r="CR63" s="33"/>
      <c r="CS63" s="33"/>
      <c r="CT63" s="33"/>
      <c r="CU63" s="33"/>
      <c r="CV63" s="33"/>
      <c r="CW63" s="33"/>
      <c r="CX63" s="33"/>
      <c r="CY63" s="33"/>
      <c r="CZ63" s="33"/>
      <c r="DA63" s="33"/>
      <c r="DB63" s="33"/>
      <c r="DC63" s="33"/>
      <c r="DD63" s="33"/>
      <c r="DE63" s="33"/>
      <c r="DF63" s="33"/>
      <c r="DG63" s="33"/>
      <c r="DH63" s="33"/>
      <c r="DI63" s="33"/>
      <c r="DJ63" s="33"/>
      <c r="DK63" s="33"/>
      <c r="DL63" s="33"/>
      <c r="DM63" s="33"/>
      <c r="DN63" s="33"/>
      <c r="DO63" s="33"/>
      <c r="DP63" s="33"/>
      <c r="DQ63" s="33"/>
      <c r="DR63" s="33"/>
      <c r="DS63" s="33"/>
      <c r="DT63" s="33"/>
      <c r="DU63" s="33"/>
      <c r="DV63" s="33"/>
      <c r="DW63" s="33"/>
      <c r="DX63" s="33"/>
      <c r="DY63" s="33"/>
      <c r="DZ63" s="33"/>
      <c r="EA63" s="33"/>
      <c r="EB63" s="33"/>
      <c r="EC63" s="33"/>
      <c r="ED63" s="33"/>
    </row>
    <row r="64" spans="1:134" ht="15" x14ac:dyDescent="0.25">
      <c r="A64" s="42">
        <v>609</v>
      </c>
      <c r="B64" s="42">
        <v>828.93200000000002</v>
      </c>
      <c r="C64" s="42">
        <v>664</v>
      </c>
      <c r="D64" s="42">
        <v>491.56400000000002</v>
      </c>
      <c r="E64" s="43">
        <v>609</v>
      </c>
      <c r="F64" s="43">
        <v>4441.22</v>
      </c>
      <c r="G64" s="43">
        <v>664</v>
      </c>
      <c r="H64" s="43">
        <v>943.23599999999999</v>
      </c>
      <c r="I64" s="45">
        <v>609</v>
      </c>
      <c r="J64" s="45">
        <v>72125.899999999994</v>
      </c>
      <c r="K64" s="45">
        <v>664</v>
      </c>
      <c r="L64" s="45">
        <v>46386.9</v>
      </c>
      <c r="M64" s="48">
        <v>609</v>
      </c>
      <c r="N64" s="48">
        <v>35667.199999999997</v>
      </c>
      <c r="O64" s="48">
        <v>664</v>
      </c>
      <c r="P64" s="48">
        <v>1135.0899999999999</v>
      </c>
      <c r="Q64" s="47">
        <v>609</v>
      </c>
      <c r="R64" s="47">
        <v>16812.2</v>
      </c>
      <c r="S64" s="47">
        <v>664</v>
      </c>
      <c r="T64" s="47">
        <v>4344.49</v>
      </c>
      <c r="U64" s="102">
        <v>609</v>
      </c>
      <c r="V64" s="102">
        <v>18422.3</v>
      </c>
      <c r="W64" s="102">
        <v>664</v>
      </c>
      <c r="X64" s="102">
        <v>6763.85</v>
      </c>
      <c r="Y64" s="50"/>
      <c r="Z64" s="50"/>
      <c r="AA64" s="50"/>
      <c r="AB64" s="50"/>
      <c r="AC64" s="50"/>
      <c r="AD64" s="50"/>
      <c r="AE64" s="50"/>
      <c r="AF64" s="50"/>
      <c r="AG64" s="50"/>
      <c r="AH64" s="50"/>
      <c r="AI64" s="50"/>
      <c r="AJ64" s="50"/>
      <c r="AK64" s="50"/>
      <c r="AL64" s="50"/>
      <c r="AM64" s="50"/>
      <c r="AN64" s="50"/>
      <c r="AO64" s="50"/>
      <c r="AP64" s="50"/>
      <c r="AQ64" s="50"/>
      <c r="AR64" s="50"/>
      <c r="AS64" s="50"/>
      <c r="AT64" s="50"/>
      <c r="AU64" s="50"/>
      <c r="AV64" s="50"/>
      <c r="AW64" s="50"/>
      <c r="AX64" s="50"/>
      <c r="AY64" s="50"/>
      <c r="AZ64" s="50"/>
      <c r="BA64" s="50"/>
      <c r="BB64" s="50"/>
      <c r="BC64" s="97"/>
      <c r="BD64" s="97"/>
      <c r="BE64" s="97"/>
      <c r="BF64" s="97"/>
      <c r="BG64" s="97"/>
      <c r="BH64" s="97"/>
      <c r="BI64" s="97"/>
      <c r="BJ64" s="97"/>
      <c r="BK64" s="97"/>
      <c r="BL64" s="97"/>
      <c r="BM64" s="97"/>
      <c r="BN64" s="97"/>
      <c r="BO64" s="97"/>
      <c r="BP64" s="97"/>
      <c r="BQ64" s="97"/>
      <c r="BR64" s="33"/>
      <c r="BS64" s="33"/>
      <c r="BT64" s="33"/>
      <c r="BU64" s="33"/>
      <c r="BV64" s="33"/>
      <c r="BW64" s="33"/>
      <c r="BX64" s="33"/>
      <c r="BY64" s="33"/>
      <c r="BZ64" s="33"/>
      <c r="CA64" s="33"/>
      <c r="CB64" s="33"/>
      <c r="CC64" s="33"/>
      <c r="CD64" s="33"/>
      <c r="CE64" s="33"/>
      <c r="CF64" s="33"/>
      <c r="CG64" s="33"/>
      <c r="CH64" s="33"/>
      <c r="CI64" s="33"/>
      <c r="CJ64" s="33"/>
      <c r="CK64" s="33"/>
      <c r="CL64" s="33"/>
      <c r="CM64" s="33"/>
      <c r="CN64" s="33"/>
      <c r="CO64" s="33"/>
      <c r="CP64" s="33"/>
      <c r="CQ64" s="33"/>
      <c r="CR64" s="33"/>
      <c r="CS64" s="33"/>
      <c r="CT64" s="33"/>
      <c r="CU64" s="33"/>
      <c r="CV64" s="33"/>
      <c r="CW64" s="33"/>
      <c r="CX64" s="33"/>
      <c r="CY64" s="33"/>
      <c r="CZ64" s="33"/>
      <c r="DA64" s="33"/>
      <c r="DB64" s="33"/>
      <c r="DC64" s="33"/>
      <c r="DD64" s="33"/>
      <c r="DE64" s="33"/>
      <c r="DF64" s="33"/>
      <c r="DG64" s="33"/>
      <c r="DH64" s="33"/>
      <c r="DI64" s="33"/>
      <c r="DJ64" s="33"/>
      <c r="DK64" s="33"/>
      <c r="DL64" s="33"/>
      <c r="DM64" s="33"/>
      <c r="DN64" s="33"/>
      <c r="DO64" s="33"/>
      <c r="DP64" s="33"/>
      <c r="DQ64" s="33"/>
      <c r="DR64" s="33"/>
      <c r="DS64" s="33"/>
      <c r="DT64" s="33"/>
      <c r="DU64" s="33"/>
      <c r="DV64" s="33"/>
      <c r="DW64" s="33"/>
      <c r="DX64" s="33"/>
      <c r="DY64" s="33"/>
      <c r="DZ64" s="33"/>
      <c r="EA64" s="33"/>
      <c r="EB64" s="33"/>
      <c r="EC64" s="33"/>
      <c r="ED64" s="33"/>
    </row>
    <row r="65" spans="1:134" ht="15" x14ac:dyDescent="0.25">
      <c r="A65" s="42">
        <v>610</v>
      </c>
      <c r="B65" s="42">
        <v>808.173</v>
      </c>
      <c r="C65" s="42">
        <v>665</v>
      </c>
      <c r="D65" s="42">
        <v>472.05900000000003</v>
      </c>
      <c r="E65" s="43">
        <v>610</v>
      </c>
      <c r="F65" s="43">
        <v>4259.55</v>
      </c>
      <c r="G65" s="43">
        <v>665</v>
      </c>
      <c r="H65" s="43">
        <v>969.49900000000002</v>
      </c>
      <c r="I65" s="45">
        <v>610</v>
      </c>
      <c r="J65" s="45">
        <v>71776.800000000003</v>
      </c>
      <c r="K65" s="45">
        <v>665</v>
      </c>
      <c r="L65" s="45">
        <v>45390.6</v>
      </c>
      <c r="M65" s="48">
        <v>610</v>
      </c>
      <c r="N65" s="48">
        <v>34742</v>
      </c>
      <c r="O65" s="48">
        <v>665</v>
      </c>
      <c r="P65" s="48">
        <v>1147.3499999999999</v>
      </c>
      <c r="Q65" s="47">
        <v>610</v>
      </c>
      <c r="R65" s="47">
        <v>16548.599999999999</v>
      </c>
      <c r="S65" s="47">
        <v>665</v>
      </c>
      <c r="T65" s="47">
        <v>4310.42</v>
      </c>
      <c r="U65" s="102">
        <v>610</v>
      </c>
      <c r="V65" s="102">
        <v>18240.8</v>
      </c>
      <c r="W65" s="102">
        <v>665</v>
      </c>
      <c r="X65" s="102">
        <v>6629.62</v>
      </c>
      <c r="Y65" s="50"/>
      <c r="Z65" s="50"/>
      <c r="AA65" s="50"/>
      <c r="AB65" s="50"/>
      <c r="AC65" s="50"/>
      <c r="AD65" s="50"/>
      <c r="AE65" s="50"/>
      <c r="AF65" s="50"/>
      <c r="AG65" s="50"/>
      <c r="AH65" s="50"/>
      <c r="AI65" s="50"/>
      <c r="AJ65" s="50"/>
      <c r="AK65" s="50"/>
      <c r="AL65" s="50"/>
      <c r="AM65" s="50"/>
      <c r="AN65" s="50"/>
      <c r="AO65" s="50"/>
      <c r="AP65" s="50"/>
      <c r="AQ65" s="50"/>
      <c r="AR65" s="50"/>
      <c r="AS65" s="50"/>
      <c r="AT65" s="50"/>
      <c r="AU65" s="50"/>
      <c r="AV65" s="50"/>
      <c r="AW65" s="50"/>
      <c r="AX65" s="50"/>
      <c r="AY65" s="50"/>
      <c r="AZ65" s="50"/>
      <c r="BA65" s="50"/>
      <c r="BB65" s="50"/>
      <c r="BC65" s="97"/>
      <c r="BD65" s="97"/>
      <c r="BE65" s="97"/>
      <c r="BF65" s="97"/>
      <c r="BG65" s="97"/>
      <c r="BH65" s="97"/>
      <c r="BI65" s="97"/>
      <c r="BJ65" s="97"/>
      <c r="BK65" s="97"/>
      <c r="BL65" s="97"/>
      <c r="BM65" s="97"/>
      <c r="BN65" s="97"/>
      <c r="BO65" s="97"/>
      <c r="BP65" s="97"/>
      <c r="BQ65" s="97"/>
      <c r="BR65" s="33"/>
      <c r="BS65" s="33"/>
      <c r="BT65" s="33"/>
      <c r="BU65" s="33"/>
      <c r="BV65" s="33"/>
      <c r="BW65" s="33"/>
      <c r="BX65" s="33"/>
      <c r="BY65" s="33"/>
      <c r="BZ65" s="33"/>
      <c r="CA65" s="33"/>
      <c r="CB65" s="33"/>
      <c r="CC65" s="33"/>
      <c r="CD65" s="33"/>
      <c r="CE65" s="33"/>
      <c r="CF65" s="33"/>
      <c r="CG65" s="33"/>
      <c r="CH65" s="33"/>
      <c r="CI65" s="33"/>
      <c r="CJ65" s="33"/>
      <c r="CK65" s="33"/>
      <c r="CL65" s="33"/>
      <c r="CM65" s="33"/>
      <c r="CN65" s="33"/>
      <c r="CO65" s="33"/>
      <c r="CP65" s="33"/>
      <c r="CQ65" s="33"/>
      <c r="CR65" s="33"/>
      <c r="CS65" s="33"/>
      <c r="CT65" s="33"/>
      <c r="CU65" s="33"/>
      <c r="CV65" s="33"/>
      <c r="CW65" s="33"/>
      <c r="CX65" s="33"/>
      <c r="CY65" s="33"/>
      <c r="CZ65" s="33"/>
      <c r="DA65" s="33"/>
      <c r="DB65" s="33"/>
      <c r="DC65" s="33"/>
      <c r="DD65" s="33"/>
      <c r="DE65" s="33"/>
      <c r="DF65" s="33"/>
      <c r="DG65" s="33"/>
      <c r="DH65" s="33"/>
      <c r="DI65" s="33"/>
      <c r="DJ65" s="33"/>
      <c r="DK65" s="33"/>
      <c r="DL65" s="33"/>
      <c r="DM65" s="33"/>
      <c r="DN65" s="33"/>
      <c r="DO65" s="33"/>
      <c r="DP65" s="33"/>
      <c r="DQ65" s="33"/>
      <c r="DR65" s="33"/>
      <c r="DS65" s="33"/>
      <c r="DT65" s="33"/>
      <c r="DU65" s="33"/>
      <c r="DV65" s="33"/>
      <c r="DW65" s="33"/>
      <c r="DX65" s="33"/>
      <c r="DY65" s="33"/>
      <c r="DZ65" s="33"/>
      <c r="EA65" s="33"/>
      <c r="EB65" s="33"/>
      <c r="EC65" s="33"/>
      <c r="ED65" s="33"/>
    </row>
    <row r="66" spans="1:134" ht="15" x14ac:dyDescent="0.25">
      <c r="A66" s="42">
        <v>611</v>
      </c>
      <c r="B66" s="42">
        <v>785.41399999999999</v>
      </c>
      <c r="C66" s="42">
        <v>666</v>
      </c>
      <c r="D66" s="42">
        <v>507.31799999999998</v>
      </c>
      <c r="E66" s="43">
        <v>611</v>
      </c>
      <c r="F66" s="43">
        <v>4294.63</v>
      </c>
      <c r="G66" s="43">
        <v>666</v>
      </c>
      <c r="H66" s="43">
        <v>969.75</v>
      </c>
      <c r="I66" s="45">
        <v>611</v>
      </c>
      <c r="J66" s="45">
        <v>70991.3</v>
      </c>
      <c r="K66" s="45">
        <v>666</v>
      </c>
      <c r="L66" s="45">
        <v>44365.599999999999</v>
      </c>
      <c r="M66" s="48">
        <v>611</v>
      </c>
      <c r="N66" s="48">
        <v>33794.400000000001</v>
      </c>
      <c r="O66" s="48">
        <v>666</v>
      </c>
      <c r="P66" s="48">
        <v>1146.5999999999999</v>
      </c>
      <c r="Q66" s="47">
        <v>611</v>
      </c>
      <c r="R66" s="47">
        <v>16201.6</v>
      </c>
      <c r="S66" s="47">
        <v>666</v>
      </c>
      <c r="T66" s="47">
        <v>4127.01</v>
      </c>
      <c r="U66" s="102">
        <v>611</v>
      </c>
      <c r="V66" s="102">
        <v>17970</v>
      </c>
      <c r="W66" s="102">
        <v>666</v>
      </c>
      <c r="X66" s="102">
        <v>6487.88</v>
      </c>
      <c r="Y66" s="50"/>
      <c r="Z66" s="50"/>
      <c r="AA66" s="50"/>
      <c r="AB66" s="50"/>
      <c r="AC66" s="50"/>
      <c r="AD66" s="50"/>
      <c r="AE66" s="50"/>
      <c r="AF66" s="50"/>
      <c r="AG66" s="50"/>
      <c r="AH66" s="50"/>
      <c r="AI66" s="50"/>
      <c r="AJ66" s="50"/>
      <c r="AK66" s="50"/>
      <c r="AL66" s="50"/>
      <c r="AM66" s="50"/>
      <c r="AN66" s="50"/>
      <c r="AO66" s="50"/>
      <c r="AP66" s="50"/>
      <c r="AQ66" s="50"/>
      <c r="AR66" s="50"/>
      <c r="AS66" s="50"/>
      <c r="AT66" s="50"/>
      <c r="AU66" s="50"/>
      <c r="AV66" s="50"/>
      <c r="AW66" s="50"/>
      <c r="AX66" s="50"/>
      <c r="AY66" s="50"/>
      <c r="AZ66" s="50"/>
      <c r="BA66" s="50"/>
      <c r="BB66" s="50"/>
      <c r="BC66" s="97"/>
      <c r="BD66" s="97"/>
      <c r="BE66" s="97"/>
      <c r="BF66" s="97"/>
      <c r="BG66" s="97"/>
      <c r="BH66" s="97"/>
      <c r="BI66" s="97"/>
      <c r="BJ66" s="97"/>
      <c r="BK66" s="97"/>
      <c r="BL66" s="97"/>
      <c r="BM66" s="97"/>
      <c r="BN66" s="97"/>
      <c r="BO66" s="97"/>
      <c r="BP66" s="97"/>
      <c r="BQ66" s="97"/>
      <c r="BR66" s="33"/>
      <c r="BS66" s="33"/>
      <c r="BT66" s="33"/>
      <c r="BU66" s="33"/>
      <c r="BV66" s="33"/>
      <c r="BW66" s="33"/>
      <c r="BX66" s="33"/>
      <c r="BY66" s="33"/>
      <c r="BZ66" s="33"/>
      <c r="CA66" s="33"/>
      <c r="CB66" s="33"/>
      <c r="CC66" s="33"/>
      <c r="CD66" s="33"/>
      <c r="CE66" s="33"/>
      <c r="CF66" s="33"/>
      <c r="CG66" s="33"/>
      <c r="CH66" s="33"/>
      <c r="CI66" s="33"/>
      <c r="CJ66" s="33"/>
      <c r="CK66" s="33"/>
      <c r="CL66" s="33"/>
      <c r="CM66" s="33"/>
      <c r="CN66" s="33"/>
      <c r="CO66" s="33"/>
      <c r="CP66" s="33"/>
      <c r="CQ66" s="33"/>
      <c r="CR66" s="33"/>
      <c r="CS66" s="33"/>
      <c r="CT66" s="33"/>
      <c r="CU66" s="33"/>
      <c r="CV66" s="33"/>
      <c r="CW66" s="33"/>
      <c r="CX66" s="33"/>
      <c r="CY66" s="33"/>
      <c r="CZ66" s="33"/>
      <c r="DA66" s="33"/>
      <c r="DB66" s="33"/>
      <c r="DC66" s="33"/>
      <c r="DD66" s="33"/>
      <c r="DE66" s="33"/>
      <c r="DF66" s="33"/>
      <c r="DG66" s="33"/>
      <c r="DH66" s="33"/>
      <c r="DI66" s="33"/>
      <c r="DJ66" s="33"/>
      <c r="DK66" s="33"/>
      <c r="DL66" s="33"/>
      <c r="DM66" s="33"/>
      <c r="DN66" s="33"/>
      <c r="DO66" s="33"/>
      <c r="DP66" s="33"/>
      <c r="DQ66" s="33"/>
      <c r="DR66" s="33"/>
      <c r="DS66" s="33"/>
      <c r="DT66" s="33"/>
      <c r="DU66" s="33"/>
      <c r="DV66" s="33"/>
      <c r="DW66" s="33"/>
      <c r="DX66" s="33"/>
      <c r="DY66" s="33"/>
      <c r="DZ66" s="33"/>
      <c r="EA66" s="33"/>
      <c r="EB66" s="33"/>
      <c r="EC66" s="33"/>
      <c r="ED66" s="33"/>
    </row>
    <row r="67" spans="1:134" ht="15" x14ac:dyDescent="0.25">
      <c r="A67" s="42">
        <v>612</v>
      </c>
      <c r="B67" s="42">
        <v>803.42100000000005</v>
      </c>
      <c r="C67" s="42">
        <v>667</v>
      </c>
      <c r="D67" s="42">
        <v>456.05500000000001</v>
      </c>
      <c r="E67" s="43">
        <v>612</v>
      </c>
      <c r="F67" s="43">
        <v>4155.82</v>
      </c>
      <c r="G67" s="43">
        <v>667</v>
      </c>
      <c r="H67" s="43">
        <v>942.98599999999999</v>
      </c>
      <c r="I67" s="45">
        <v>612</v>
      </c>
      <c r="J67" s="45">
        <v>70561.399999999994</v>
      </c>
      <c r="K67" s="45">
        <v>667</v>
      </c>
      <c r="L67" s="45">
        <v>42913.9</v>
      </c>
      <c r="M67" s="48">
        <v>612</v>
      </c>
      <c r="N67" s="48">
        <v>32758</v>
      </c>
      <c r="O67" s="48">
        <v>667</v>
      </c>
      <c r="P67" s="48">
        <v>1148.8499999999999</v>
      </c>
      <c r="Q67" s="47">
        <v>612</v>
      </c>
      <c r="R67" s="47">
        <v>15997.4</v>
      </c>
      <c r="S67" s="47">
        <v>667</v>
      </c>
      <c r="T67" s="47">
        <v>4095.19</v>
      </c>
      <c r="U67" s="102">
        <v>612</v>
      </c>
      <c r="V67" s="102">
        <v>17589.2</v>
      </c>
      <c r="W67" s="102">
        <v>667</v>
      </c>
      <c r="X67" s="102">
        <v>6415.88</v>
      </c>
      <c r="Y67" s="50"/>
      <c r="Z67" s="50"/>
      <c r="AA67" s="50"/>
      <c r="AB67" s="50"/>
      <c r="AC67" s="50"/>
      <c r="AD67" s="50"/>
      <c r="AE67" s="50"/>
      <c r="AF67" s="50"/>
      <c r="AG67" s="50"/>
      <c r="AH67" s="50"/>
      <c r="AI67" s="50"/>
      <c r="AJ67" s="50"/>
      <c r="AK67" s="50"/>
      <c r="AL67" s="50"/>
      <c r="AM67" s="50"/>
      <c r="AN67" s="50"/>
      <c r="AO67" s="50"/>
      <c r="AP67" s="50"/>
      <c r="AQ67" s="50"/>
      <c r="AR67" s="50"/>
      <c r="AS67" s="50"/>
      <c r="AT67" s="50"/>
      <c r="AU67" s="50"/>
      <c r="AV67" s="50"/>
      <c r="AW67" s="50"/>
      <c r="AX67" s="50"/>
      <c r="AY67" s="50"/>
      <c r="AZ67" s="50"/>
      <c r="BA67" s="50"/>
      <c r="BB67" s="50"/>
      <c r="BC67" s="97"/>
      <c r="BD67" s="97"/>
      <c r="BE67" s="97"/>
      <c r="BF67" s="97"/>
      <c r="BG67" s="97"/>
      <c r="BH67" s="97"/>
      <c r="BI67" s="97"/>
      <c r="BJ67" s="97"/>
      <c r="BK67" s="97"/>
      <c r="BL67" s="97"/>
      <c r="BM67" s="97"/>
      <c r="BN67" s="97"/>
      <c r="BO67" s="97"/>
      <c r="BP67" s="97"/>
      <c r="BQ67" s="97"/>
      <c r="BR67" s="33"/>
      <c r="BS67" s="33"/>
      <c r="BT67" s="33"/>
      <c r="BU67" s="33"/>
      <c r="BV67" s="33"/>
      <c r="BW67" s="33"/>
      <c r="BX67" s="33"/>
      <c r="BY67" s="33"/>
      <c r="BZ67" s="33"/>
      <c r="CA67" s="33"/>
      <c r="CB67" s="33"/>
      <c r="CC67" s="33"/>
      <c r="CD67" s="33"/>
      <c r="CE67" s="33"/>
      <c r="CF67" s="33"/>
      <c r="CG67" s="33"/>
      <c r="CH67" s="33"/>
      <c r="CI67" s="33"/>
      <c r="CJ67" s="33"/>
      <c r="CK67" s="33"/>
      <c r="CL67" s="33"/>
      <c r="CM67" s="33"/>
      <c r="CN67" s="33"/>
      <c r="CO67" s="33"/>
      <c r="CP67" s="33"/>
      <c r="CQ67" s="33"/>
      <c r="CR67" s="33"/>
      <c r="CS67" s="33"/>
      <c r="CT67" s="33"/>
      <c r="CU67" s="33"/>
      <c r="CV67" s="33"/>
      <c r="CW67" s="33"/>
      <c r="CX67" s="33"/>
      <c r="CY67" s="33"/>
      <c r="CZ67" s="33"/>
      <c r="DA67" s="33"/>
      <c r="DB67" s="33"/>
      <c r="DC67" s="33"/>
      <c r="DD67" s="33"/>
      <c r="DE67" s="33"/>
      <c r="DF67" s="33"/>
      <c r="DG67" s="33"/>
      <c r="DH67" s="33"/>
      <c r="DI67" s="33"/>
      <c r="DJ67" s="33"/>
      <c r="DK67" s="33"/>
      <c r="DL67" s="33"/>
      <c r="DM67" s="33"/>
      <c r="DN67" s="33"/>
      <c r="DO67" s="33"/>
      <c r="DP67" s="33"/>
      <c r="DQ67" s="33"/>
      <c r="DR67" s="33"/>
      <c r="DS67" s="33"/>
      <c r="DT67" s="33"/>
      <c r="DU67" s="33"/>
      <c r="DV67" s="33"/>
      <c r="DW67" s="33"/>
      <c r="DX67" s="33"/>
      <c r="DY67" s="33"/>
      <c r="DZ67" s="33"/>
      <c r="EA67" s="33"/>
      <c r="EB67" s="33"/>
      <c r="EC67" s="33"/>
      <c r="ED67" s="33"/>
    </row>
    <row r="68" spans="1:134" ht="15" x14ac:dyDescent="0.25">
      <c r="A68" s="42">
        <v>613</v>
      </c>
      <c r="B68" s="42">
        <v>808.17499999999995</v>
      </c>
      <c r="C68" s="42">
        <v>668</v>
      </c>
      <c r="D68" s="42">
        <v>492.81400000000002</v>
      </c>
      <c r="E68" s="43">
        <v>613</v>
      </c>
      <c r="F68" s="43">
        <v>4040.57</v>
      </c>
      <c r="G68" s="43">
        <v>668</v>
      </c>
      <c r="H68" s="43">
        <v>950.23900000000003</v>
      </c>
      <c r="I68" s="45">
        <v>613</v>
      </c>
      <c r="J68" s="45">
        <v>69328.7</v>
      </c>
      <c r="K68" s="45">
        <v>668</v>
      </c>
      <c r="L68" s="45">
        <v>41912.9</v>
      </c>
      <c r="M68" s="48">
        <v>613</v>
      </c>
      <c r="N68" s="48">
        <v>31712.7</v>
      </c>
      <c r="O68" s="48">
        <v>668</v>
      </c>
      <c r="P68" s="48">
        <v>1131.3399999999999</v>
      </c>
      <c r="Q68" s="47">
        <v>613</v>
      </c>
      <c r="R68" s="47">
        <v>16436</v>
      </c>
      <c r="S68" s="47">
        <v>668</v>
      </c>
      <c r="T68" s="47">
        <v>3969.67</v>
      </c>
      <c r="U68" s="102">
        <v>613</v>
      </c>
      <c r="V68" s="102">
        <v>17282.599999999999</v>
      </c>
      <c r="W68" s="102">
        <v>668</v>
      </c>
      <c r="X68" s="102">
        <v>6182.35</v>
      </c>
      <c r="Y68" s="50"/>
      <c r="Z68" s="50"/>
      <c r="AA68" s="50"/>
      <c r="AB68" s="50"/>
      <c r="AC68" s="50"/>
      <c r="AD68" s="50"/>
      <c r="AE68" s="50"/>
      <c r="AF68" s="50"/>
      <c r="AG68" s="50"/>
      <c r="AH68" s="50"/>
      <c r="AI68" s="50"/>
      <c r="AJ68" s="50"/>
      <c r="AK68" s="50"/>
      <c r="AL68" s="50"/>
      <c r="AM68" s="50"/>
      <c r="AN68" s="50"/>
      <c r="AO68" s="50"/>
      <c r="AP68" s="50"/>
      <c r="AQ68" s="50"/>
      <c r="AR68" s="50"/>
      <c r="AS68" s="50"/>
      <c r="AT68" s="50"/>
      <c r="AU68" s="50"/>
      <c r="AV68" s="50"/>
      <c r="AW68" s="50"/>
      <c r="AX68" s="50"/>
      <c r="AY68" s="50"/>
      <c r="AZ68" s="50"/>
      <c r="BA68" s="50"/>
      <c r="BB68" s="50"/>
      <c r="BC68" s="97"/>
      <c r="BD68" s="97"/>
      <c r="BE68" s="97"/>
      <c r="BF68" s="97"/>
      <c r="BG68" s="97"/>
      <c r="BH68" s="97"/>
      <c r="BI68" s="97"/>
      <c r="BJ68" s="97"/>
      <c r="BK68" s="97"/>
      <c r="BL68" s="97"/>
      <c r="BM68" s="97"/>
      <c r="BN68" s="97"/>
      <c r="BO68" s="97"/>
      <c r="BP68" s="97"/>
      <c r="BQ68" s="97"/>
      <c r="BR68" s="33"/>
      <c r="BS68" s="33"/>
      <c r="BT68" s="33"/>
      <c r="BU68" s="33"/>
      <c r="BV68" s="33"/>
      <c r="BW68" s="33"/>
      <c r="BX68" s="33"/>
      <c r="BY68" s="33"/>
      <c r="BZ68" s="33"/>
      <c r="CA68" s="33"/>
      <c r="CB68" s="33"/>
      <c r="CC68" s="33"/>
      <c r="CD68" s="33"/>
      <c r="CE68" s="33"/>
      <c r="CF68" s="33"/>
      <c r="CG68" s="33"/>
      <c r="CH68" s="33"/>
      <c r="CI68" s="33"/>
      <c r="CJ68" s="33"/>
      <c r="CK68" s="33"/>
      <c r="CL68" s="33"/>
      <c r="CM68" s="33"/>
      <c r="CN68" s="33"/>
      <c r="CO68" s="33"/>
      <c r="CP68" s="33"/>
      <c r="CQ68" s="33"/>
      <c r="CR68" s="33"/>
      <c r="CS68" s="33"/>
      <c r="CT68" s="33"/>
      <c r="CU68" s="33"/>
      <c r="CV68" s="33"/>
      <c r="CW68" s="33"/>
      <c r="CX68" s="33"/>
      <c r="CY68" s="33"/>
      <c r="CZ68" s="33"/>
      <c r="DA68" s="33"/>
      <c r="DB68" s="33"/>
      <c r="DC68" s="33"/>
      <c r="DD68" s="33"/>
      <c r="DE68" s="33"/>
      <c r="DF68" s="33"/>
      <c r="DG68" s="33"/>
      <c r="DH68" s="33"/>
      <c r="DI68" s="33"/>
      <c r="DJ68" s="33"/>
      <c r="DK68" s="33"/>
      <c r="DL68" s="33"/>
      <c r="DM68" s="33"/>
      <c r="DN68" s="33"/>
      <c r="DO68" s="33"/>
      <c r="DP68" s="33"/>
      <c r="DQ68" s="33"/>
      <c r="DR68" s="33"/>
      <c r="DS68" s="33"/>
      <c r="DT68" s="33"/>
      <c r="DU68" s="33"/>
      <c r="DV68" s="33"/>
      <c r="DW68" s="33"/>
      <c r="DX68" s="33"/>
      <c r="DY68" s="33"/>
      <c r="DZ68" s="33"/>
      <c r="EA68" s="33"/>
      <c r="EB68" s="33"/>
      <c r="EC68" s="33"/>
      <c r="ED68" s="33"/>
    </row>
    <row r="69" spans="1:134" ht="15" x14ac:dyDescent="0.25">
      <c r="A69" s="42">
        <v>614</v>
      </c>
      <c r="B69" s="42">
        <v>777.91</v>
      </c>
      <c r="C69" s="42">
        <v>669</v>
      </c>
      <c r="D69" s="42">
        <v>490.31400000000002</v>
      </c>
      <c r="E69" s="43">
        <v>614</v>
      </c>
      <c r="F69" s="43">
        <v>3958.9</v>
      </c>
      <c r="G69" s="43">
        <v>669</v>
      </c>
      <c r="H69" s="43">
        <v>920.22400000000005</v>
      </c>
      <c r="I69" s="45">
        <v>614</v>
      </c>
      <c r="J69" s="45">
        <v>68588.3</v>
      </c>
      <c r="K69" s="45">
        <v>669</v>
      </c>
      <c r="L69" s="45">
        <v>40440.6</v>
      </c>
      <c r="M69" s="48">
        <v>614</v>
      </c>
      <c r="N69" s="48">
        <v>30577.1</v>
      </c>
      <c r="O69" s="48">
        <v>669</v>
      </c>
      <c r="P69" s="48">
        <v>1113.58</v>
      </c>
      <c r="Q69" s="47">
        <v>614</v>
      </c>
      <c r="R69" s="47">
        <v>15311.5</v>
      </c>
      <c r="S69" s="47">
        <v>669</v>
      </c>
      <c r="T69" s="47">
        <v>3843.16</v>
      </c>
      <c r="U69" s="102">
        <v>614</v>
      </c>
      <c r="V69" s="102">
        <v>16739.8</v>
      </c>
      <c r="W69" s="102">
        <v>669</v>
      </c>
      <c r="X69" s="102">
        <v>5947.1</v>
      </c>
      <c r="Y69" s="50"/>
      <c r="Z69" s="50"/>
      <c r="AA69" s="50"/>
      <c r="AB69" s="50"/>
      <c r="AC69" s="50"/>
      <c r="AD69" s="50"/>
      <c r="AE69" s="50"/>
      <c r="AF69" s="50"/>
      <c r="AG69" s="50"/>
      <c r="AH69" s="50"/>
      <c r="AI69" s="50"/>
      <c r="AJ69" s="50"/>
      <c r="AK69" s="50"/>
      <c r="AL69" s="50"/>
      <c r="AM69" s="50"/>
      <c r="AN69" s="50"/>
      <c r="AO69" s="50"/>
      <c r="AP69" s="50"/>
      <c r="AQ69" s="50"/>
      <c r="AR69" s="50"/>
      <c r="AS69" s="50"/>
      <c r="AT69" s="50"/>
      <c r="AU69" s="50"/>
      <c r="AV69" s="50"/>
      <c r="AW69" s="50"/>
      <c r="AX69" s="50"/>
      <c r="AY69" s="50"/>
      <c r="AZ69" s="50"/>
      <c r="BA69" s="50"/>
      <c r="BB69" s="50"/>
      <c r="BC69" s="97"/>
      <c r="BD69" s="97"/>
      <c r="BE69" s="97"/>
      <c r="BF69" s="97"/>
      <c r="BG69" s="97"/>
      <c r="BH69" s="97"/>
      <c r="BI69" s="97"/>
      <c r="BJ69" s="97"/>
      <c r="BK69" s="97"/>
      <c r="BL69" s="97"/>
      <c r="BM69" s="97"/>
      <c r="BN69" s="97"/>
      <c r="BO69" s="97"/>
      <c r="BP69" s="97"/>
      <c r="BQ69" s="97"/>
      <c r="BR69" s="33"/>
      <c r="BS69" s="33"/>
      <c r="BT69" s="33"/>
      <c r="BU69" s="33"/>
      <c r="BV69" s="33"/>
      <c r="BW69" s="33"/>
      <c r="BX69" s="33"/>
      <c r="BY69" s="33"/>
      <c r="BZ69" s="33"/>
      <c r="CA69" s="33"/>
      <c r="CB69" s="33"/>
      <c r="CC69" s="33"/>
      <c r="CD69" s="33"/>
      <c r="CE69" s="33"/>
      <c r="CF69" s="33"/>
      <c r="CG69" s="33"/>
      <c r="CH69" s="33"/>
      <c r="CI69" s="33"/>
      <c r="CJ69" s="33"/>
      <c r="CK69" s="33"/>
      <c r="CL69" s="33"/>
      <c r="CM69" s="33"/>
      <c r="CN69" s="33"/>
      <c r="CO69" s="33"/>
      <c r="CP69" s="33"/>
      <c r="CQ69" s="33"/>
      <c r="CR69" s="33"/>
      <c r="CS69" s="33"/>
      <c r="CT69" s="33"/>
      <c r="CU69" s="33"/>
      <c r="CV69" s="33"/>
      <c r="CW69" s="33"/>
      <c r="CX69" s="33"/>
      <c r="CY69" s="33"/>
      <c r="CZ69" s="33"/>
      <c r="DA69" s="33"/>
      <c r="DB69" s="33"/>
      <c r="DC69" s="33"/>
      <c r="DD69" s="33"/>
      <c r="DE69" s="33"/>
      <c r="DF69" s="33"/>
      <c r="DG69" s="33"/>
      <c r="DH69" s="33"/>
      <c r="DI69" s="33"/>
      <c r="DJ69" s="33"/>
      <c r="DK69" s="33"/>
      <c r="DL69" s="33"/>
      <c r="DM69" s="33"/>
      <c r="DN69" s="33"/>
      <c r="DO69" s="33"/>
      <c r="DP69" s="33"/>
      <c r="DQ69" s="33"/>
      <c r="DR69" s="33"/>
      <c r="DS69" s="33"/>
      <c r="DT69" s="33"/>
      <c r="DU69" s="33"/>
      <c r="DV69" s="33"/>
      <c r="DW69" s="33"/>
      <c r="DX69" s="33"/>
      <c r="DY69" s="33"/>
      <c r="DZ69" s="33"/>
      <c r="EA69" s="33"/>
      <c r="EB69" s="33"/>
      <c r="EC69" s="33"/>
      <c r="ED69" s="33"/>
    </row>
    <row r="70" spans="1:134" ht="15" x14ac:dyDescent="0.25">
      <c r="A70" s="42">
        <v>615</v>
      </c>
      <c r="B70" s="42">
        <v>747.64800000000002</v>
      </c>
      <c r="C70" s="42">
        <v>670</v>
      </c>
      <c r="D70" s="42">
        <v>483.81200000000001</v>
      </c>
      <c r="E70" s="43">
        <v>615</v>
      </c>
      <c r="F70" s="43">
        <v>3889.75</v>
      </c>
      <c r="G70" s="43">
        <v>670</v>
      </c>
      <c r="H70" s="43">
        <v>912.721</v>
      </c>
      <c r="I70" s="45">
        <v>615</v>
      </c>
      <c r="J70" s="45">
        <v>67569.399999999994</v>
      </c>
      <c r="K70" s="45">
        <v>670</v>
      </c>
      <c r="L70" s="45">
        <v>38755.300000000003</v>
      </c>
      <c r="M70" s="48">
        <v>615</v>
      </c>
      <c r="N70" s="48">
        <v>29496.400000000001</v>
      </c>
      <c r="O70" s="48">
        <v>670</v>
      </c>
      <c r="P70" s="48">
        <v>1085.56</v>
      </c>
      <c r="Q70" s="47">
        <v>615</v>
      </c>
      <c r="R70" s="47">
        <v>14888.9</v>
      </c>
      <c r="S70" s="47">
        <v>670</v>
      </c>
      <c r="T70" s="47">
        <v>3709.14</v>
      </c>
      <c r="U70" s="102">
        <v>615</v>
      </c>
      <c r="V70" s="102">
        <v>16502.2</v>
      </c>
      <c r="W70" s="102">
        <v>670</v>
      </c>
      <c r="X70" s="102">
        <v>5761.53</v>
      </c>
      <c r="Y70" s="50"/>
      <c r="Z70" s="50"/>
      <c r="AA70" s="50"/>
      <c r="AB70" s="50"/>
      <c r="AC70" s="50"/>
      <c r="AD70" s="50"/>
      <c r="AE70" s="50"/>
      <c r="AF70" s="50"/>
      <c r="AG70" s="50"/>
      <c r="AH70" s="50"/>
      <c r="AI70" s="50"/>
      <c r="AJ70" s="50"/>
      <c r="AK70" s="50"/>
      <c r="AL70" s="50"/>
      <c r="AM70" s="50"/>
      <c r="AN70" s="50"/>
      <c r="AO70" s="50"/>
      <c r="AP70" s="50"/>
      <c r="AQ70" s="50"/>
      <c r="AR70" s="50"/>
      <c r="AS70" s="50"/>
      <c r="AT70" s="50"/>
      <c r="AU70" s="50"/>
      <c r="AV70" s="50"/>
      <c r="AW70" s="50"/>
      <c r="AX70" s="50"/>
      <c r="AY70" s="50"/>
      <c r="AZ70" s="50"/>
      <c r="BA70" s="50"/>
      <c r="BB70" s="50"/>
      <c r="BC70" s="97"/>
      <c r="BD70" s="97"/>
      <c r="BE70" s="97"/>
      <c r="BF70" s="97"/>
      <c r="BG70" s="97"/>
      <c r="BH70" s="97"/>
      <c r="BI70" s="97"/>
      <c r="BJ70" s="97"/>
      <c r="BK70" s="97"/>
      <c r="BL70" s="97"/>
      <c r="BM70" s="97"/>
      <c r="BN70" s="97"/>
      <c r="BO70" s="97"/>
      <c r="BP70" s="97"/>
      <c r="BQ70" s="97"/>
      <c r="BR70" s="33"/>
      <c r="BS70" s="33"/>
      <c r="BT70" s="33"/>
      <c r="BU70" s="33"/>
      <c r="BV70" s="33"/>
      <c r="BW70" s="33"/>
      <c r="BX70" s="33"/>
      <c r="BY70" s="33"/>
      <c r="BZ70" s="33"/>
      <c r="CA70" s="33"/>
      <c r="CB70" s="33"/>
      <c r="CC70" s="33"/>
      <c r="CD70" s="33"/>
      <c r="CE70" s="33"/>
      <c r="CF70" s="33"/>
      <c r="CG70" s="33"/>
      <c r="CH70" s="33"/>
      <c r="CI70" s="33"/>
      <c r="CJ70" s="33"/>
      <c r="CK70" s="33"/>
      <c r="CL70" s="33"/>
      <c r="CM70" s="33"/>
      <c r="CN70" s="33"/>
      <c r="CO70" s="33"/>
      <c r="CP70" s="33"/>
      <c r="CQ70" s="33"/>
      <c r="CR70" s="33"/>
      <c r="CS70" s="33"/>
      <c r="CT70" s="33"/>
      <c r="CU70" s="33"/>
      <c r="CV70" s="33"/>
      <c r="CW70" s="33"/>
      <c r="CX70" s="33"/>
      <c r="CY70" s="33"/>
      <c r="CZ70" s="33"/>
      <c r="DA70" s="33"/>
      <c r="DB70" s="33"/>
      <c r="DC70" s="33"/>
      <c r="DD70" s="33"/>
      <c r="DE70" s="33"/>
      <c r="DF70" s="33"/>
      <c r="DG70" s="33"/>
      <c r="DH70" s="33"/>
      <c r="DI70" s="33"/>
      <c r="DJ70" s="33"/>
      <c r="DK70" s="33"/>
      <c r="DL70" s="33"/>
      <c r="DM70" s="33"/>
      <c r="DN70" s="33"/>
      <c r="DO70" s="33"/>
      <c r="DP70" s="33"/>
      <c r="DQ70" s="33"/>
      <c r="DR70" s="33"/>
      <c r="DS70" s="33"/>
      <c r="DT70" s="33"/>
      <c r="DU70" s="33"/>
      <c r="DV70" s="33"/>
      <c r="DW70" s="33"/>
      <c r="DX70" s="33"/>
      <c r="DY70" s="33"/>
      <c r="DZ70" s="33"/>
      <c r="EA70" s="33"/>
      <c r="EB70" s="33"/>
      <c r="EC70" s="33"/>
      <c r="ED70" s="33"/>
    </row>
    <row r="71" spans="1:134" ht="15" x14ac:dyDescent="0.25">
      <c r="A71" s="42">
        <v>616</v>
      </c>
      <c r="B71" s="42">
        <v>738.64499999999998</v>
      </c>
      <c r="C71" s="42">
        <v>671</v>
      </c>
      <c r="D71" s="42">
        <v>482.06200000000001</v>
      </c>
      <c r="E71" s="43">
        <v>616</v>
      </c>
      <c r="F71" s="43">
        <v>3784.04</v>
      </c>
      <c r="G71" s="43">
        <v>671</v>
      </c>
      <c r="H71" s="43">
        <v>925.72699999999998</v>
      </c>
      <c r="I71" s="45">
        <v>616</v>
      </c>
      <c r="J71" s="45">
        <v>65967</v>
      </c>
      <c r="K71" s="45">
        <v>671</v>
      </c>
      <c r="L71" s="45">
        <v>36909.599999999999</v>
      </c>
      <c r="M71" s="48">
        <v>616</v>
      </c>
      <c r="N71" s="48">
        <v>28375.8</v>
      </c>
      <c r="O71" s="48">
        <v>671</v>
      </c>
      <c r="P71" s="48">
        <v>1067.3</v>
      </c>
      <c r="Q71" s="47">
        <v>616</v>
      </c>
      <c r="R71" s="47">
        <v>14492.6</v>
      </c>
      <c r="S71" s="47">
        <v>671</v>
      </c>
      <c r="T71" s="47">
        <v>3551.34</v>
      </c>
      <c r="U71" s="102">
        <v>616</v>
      </c>
      <c r="V71" s="102">
        <v>16031.9</v>
      </c>
      <c r="W71" s="102">
        <v>671</v>
      </c>
      <c r="X71" s="102">
        <v>5552.66</v>
      </c>
      <c r="Y71" s="50"/>
      <c r="Z71" s="50"/>
      <c r="AA71" s="50"/>
      <c r="AB71" s="50"/>
      <c r="AC71" s="50"/>
      <c r="AD71" s="50"/>
      <c r="AE71" s="50"/>
      <c r="AF71" s="50"/>
      <c r="AG71" s="50"/>
      <c r="AH71" s="50"/>
      <c r="AI71" s="50"/>
      <c r="AJ71" s="50"/>
      <c r="AK71" s="50"/>
      <c r="AL71" s="50"/>
      <c r="AM71" s="50"/>
      <c r="AN71" s="50"/>
      <c r="AO71" s="50"/>
      <c r="AP71" s="50"/>
      <c r="AQ71" s="50"/>
      <c r="AR71" s="50"/>
      <c r="AS71" s="50"/>
      <c r="AT71" s="50"/>
      <c r="AU71" s="50"/>
      <c r="AV71" s="50"/>
      <c r="AW71" s="50"/>
      <c r="AX71" s="50"/>
      <c r="AY71" s="50"/>
      <c r="AZ71" s="50"/>
      <c r="BA71" s="50"/>
      <c r="BB71" s="50"/>
      <c r="BC71" s="97"/>
      <c r="BD71" s="97"/>
      <c r="BE71" s="97"/>
      <c r="BF71" s="97"/>
      <c r="BG71" s="97"/>
      <c r="BH71" s="97"/>
      <c r="BI71" s="97"/>
      <c r="BJ71" s="97"/>
      <c r="BK71" s="97"/>
      <c r="BL71" s="97"/>
      <c r="BM71" s="97"/>
      <c r="BN71" s="97"/>
      <c r="BO71" s="97"/>
      <c r="BP71" s="97"/>
      <c r="BQ71" s="97"/>
      <c r="BR71" s="33"/>
      <c r="BS71" s="33"/>
      <c r="BT71" s="33"/>
      <c r="BU71" s="33"/>
      <c r="BV71" s="33"/>
      <c r="BW71" s="33"/>
      <c r="BX71" s="33"/>
      <c r="BY71" s="33"/>
      <c r="BZ71" s="33"/>
      <c r="CA71" s="33"/>
      <c r="CB71" s="33"/>
      <c r="CC71" s="33"/>
      <c r="CD71" s="33"/>
      <c r="CE71" s="33"/>
      <c r="CF71" s="33"/>
      <c r="CG71" s="33"/>
      <c r="CH71" s="33"/>
      <c r="CI71" s="33"/>
      <c r="CJ71" s="33"/>
      <c r="CK71" s="33"/>
      <c r="CL71" s="33"/>
      <c r="CM71" s="33"/>
      <c r="CN71" s="33"/>
      <c r="CO71" s="33"/>
      <c r="CP71" s="33"/>
      <c r="CQ71" s="33"/>
      <c r="CR71" s="33"/>
      <c r="CS71" s="33"/>
      <c r="CT71" s="33"/>
      <c r="CU71" s="33"/>
      <c r="CV71" s="33"/>
      <c r="CW71" s="33"/>
      <c r="CX71" s="33"/>
      <c r="CY71" s="33"/>
      <c r="CZ71" s="33"/>
      <c r="DA71" s="33"/>
      <c r="DB71" s="33"/>
      <c r="DC71" s="33"/>
      <c r="DD71" s="33"/>
      <c r="DE71" s="33"/>
      <c r="DF71" s="33"/>
      <c r="DG71" s="33"/>
      <c r="DH71" s="33"/>
      <c r="DI71" s="33"/>
      <c r="DJ71" s="33"/>
      <c r="DK71" s="33"/>
      <c r="DL71" s="33"/>
      <c r="DM71" s="33"/>
      <c r="DN71" s="33"/>
      <c r="DO71" s="33"/>
      <c r="DP71" s="33"/>
      <c r="DQ71" s="33"/>
      <c r="DR71" s="33"/>
      <c r="DS71" s="33"/>
      <c r="DT71" s="33"/>
      <c r="DU71" s="33"/>
      <c r="DV71" s="33"/>
      <c r="DW71" s="33"/>
      <c r="DX71" s="33"/>
      <c r="DY71" s="33"/>
      <c r="DZ71" s="33"/>
      <c r="EA71" s="33"/>
      <c r="EB71" s="33"/>
      <c r="EC71" s="33"/>
      <c r="ED71" s="33"/>
    </row>
    <row r="72" spans="1:134" ht="15" x14ac:dyDescent="0.25">
      <c r="A72" s="42">
        <v>617</v>
      </c>
      <c r="B72" s="42">
        <v>736.89400000000001</v>
      </c>
      <c r="C72" s="42">
        <v>672</v>
      </c>
      <c r="D72" s="42">
        <v>485.31299999999999</v>
      </c>
      <c r="E72" s="43">
        <v>617</v>
      </c>
      <c r="F72" s="43">
        <v>3644.26</v>
      </c>
      <c r="G72" s="43">
        <v>672</v>
      </c>
      <c r="H72" s="43">
        <v>880.95600000000002</v>
      </c>
      <c r="I72" s="45">
        <v>617</v>
      </c>
      <c r="J72" s="45">
        <v>64525.9</v>
      </c>
      <c r="K72" s="45">
        <v>672</v>
      </c>
      <c r="L72" s="45">
        <v>35345.300000000003</v>
      </c>
      <c r="M72" s="48">
        <v>617</v>
      </c>
      <c r="N72" s="48">
        <v>27247.4</v>
      </c>
      <c r="O72" s="48">
        <v>672</v>
      </c>
      <c r="P72" s="48">
        <v>1061.05</v>
      </c>
      <c r="Q72" s="47">
        <v>617</v>
      </c>
      <c r="R72" s="47">
        <v>14018</v>
      </c>
      <c r="S72" s="47">
        <v>672</v>
      </c>
      <c r="T72" s="47">
        <v>3460.92</v>
      </c>
      <c r="U72" s="102">
        <v>617</v>
      </c>
      <c r="V72" s="102">
        <v>15499.5</v>
      </c>
      <c r="W72" s="102">
        <v>672</v>
      </c>
      <c r="X72" s="102">
        <v>5312.96</v>
      </c>
      <c r="Y72" s="50"/>
      <c r="Z72" s="50"/>
      <c r="AA72" s="50"/>
      <c r="AB72" s="50"/>
      <c r="AC72" s="50"/>
      <c r="AD72" s="50"/>
      <c r="AE72" s="50"/>
      <c r="AF72" s="50"/>
      <c r="AG72" s="50"/>
      <c r="AH72" s="50"/>
      <c r="AI72" s="50"/>
      <c r="AJ72" s="50"/>
      <c r="AK72" s="50"/>
      <c r="AL72" s="50"/>
      <c r="AM72" s="50"/>
      <c r="AN72" s="50"/>
      <c r="AO72" s="50"/>
      <c r="AP72" s="50"/>
      <c r="AQ72" s="50"/>
      <c r="AR72" s="50"/>
      <c r="AS72" s="50"/>
      <c r="AT72" s="50"/>
      <c r="AU72" s="50"/>
      <c r="AV72" s="50"/>
      <c r="AW72" s="50"/>
      <c r="AX72" s="50"/>
      <c r="AY72" s="50"/>
      <c r="AZ72" s="50"/>
      <c r="BA72" s="50"/>
      <c r="BB72" s="50"/>
      <c r="BC72" s="97"/>
      <c r="BD72" s="97"/>
      <c r="BE72" s="97"/>
      <c r="BF72" s="97"/>
      <c r="BG72" s="97"/>
      <c r="BH72" s="97"/>
      <c r="BI72" s="97"/>
      <c r="BJ72" s="97"/>
      <c r="BK72" s="97"/>
      <c r="BL72" s="97"/>
      <c r="BM72" s="97"/>
      <c r="BN72" s="97"/>
      <c r="BO72" s="97"/>
      <c r="BP72" s="97"/>
      <c r="BQ72" s="97"/>
      <c r="BR72" s="33"/>
      <c r="BS72" s="33"/>
      <c r="BT72" s="33"/>
      <c r="BU72" s="33"/>
      <c r="BV72" s="33"/>
      <c r="BW72" s="33"/>
      <c r="BX72" s="33"/>
      <c r="BY72" s="33"/>
      <c r="BZ72" s="33"/>
      <c r="CA72" s="33"/>
      <c r="CB72" s="33"/>
      <c r="CC72" s="33"/>
      <c r="CD72" s="33"/>
      <c r="CE72" s="33"/>
      <c r="CF72" s="33"/>
      <c r="CG72" s="33"/>
      <c r="CH72" s="33"/>
      <c r="CI72" s="33"/>
      <c r="CJ72" s="33"/>
      <c r="CK72" s="33"/>
      <c r="CL72" s="33"/>
      <c r="CM72" s="33"/>
      <c r="CN72" s="33"/>
      <c r="CO72" s="33"/>
      <c r="CP72" s="33"/>
      <c r="CQ72" s="33"/>
      <c r="CR72" s="33"/>
      <c r="CS72" s="33"/>
      <c r="CT72" s="33"/>
      <c r="CU72" s="33"/>
      <c r="CV72" s="33"/>
      <c r="CW72" s="33"/>
      <c r="CX72" s="33"/>
      <c r="CY72" s="33"/>
      <c r="CZ72" s="33"/>
      <c r="DA72" s="33"/>
      <c r="DB72" s="33"/>
      <c r="DC72" s="33"/>
      <c r="DD72" s="33"/>
      <c r="DE72" s="33"/>
      <c r="DF72" s="33"/>
      <c r="DG72" s="33"/>
      <c r="DH72" s="33"/>
      <c r="DI72" s="33"/>
      <c r="DJ72" s="33"/>
      <c r="DK72" s="33"/>
      <c r="DL72" s="33"/>
      <c r="DM72" s="33"/>
      <c r="DN72" s="33"/>
      <c r="DO72" s="33"/>
      <c r="DP72" s="33"/>
      <c r="DQ72" s="33"/>
      <c r="DR72" s="33"/>
      <c r="DS72" s="33"/>
      <c r="DT72" s="33"/>
      <c r="DU72" s="33"/>
      <c r="DV72" s="33"/>
      <c r="DW72" s="33"/>
      <c r="DX72" s="33"/>
      <c r="DY72" s="33"/>
      <c r="DZ72" s="33"/>
      <c r="EA72" s="33"/>
      <c r="EB72" s="33"/>
      <c r="EC72" s="33"/>
      <c r="ED72" s="33"/>
    </row>
    <row r="73" spans="1:134" ht="15" x14ac:dyDescent="0.25">
      <c r="A73" s="42">
        <v>618</v>
      </c>
      <c r="B73" s="42">
        <v>718.88699999999994</v>
      </c>
      <c r="C73" s="42">
        <v>673</v>
      </c>
      <c r="D73" s="42">
        <v>490.06400000000002</v>
      </c>
      <c r="E73" s="43">
        <v>618</v>
      </c>
      <c r="F73" s="43">
        <v>3652.53</v>
      </c>
      <c r="G73" s="43">
        <v>673</v>
      </c>
      <c r="H73" s="43">
        <v>864.94799999999998</v>
      </c>
      <c r="I73" s="45">
        <v>618</v>
      </c>
      <c r="J73" s="45">
        <v>62962.8</v>
      </c>
      <c r="K73" s="45">
        <v>673</v>
      </c>
      <c r="L73" s="45">
        <v>33995.9</v>
      </c>
      <c r="M73" s="48">
        <v>618</v>
      </c>
      <c r="N73" s="48">
        <v>26336.9</v>
      </c>
      <c r="O73" s="48">
        <v>673</v>
      </c>
      <c r="P73" s="48">
        <v>1029.28</v>
      </c>
      <c r="Q73" s="47">
        <v>618</v>
      </c>
      <c r="R73" s="47">
        <v>13538.6</v>
      </c>
      <c r="S73" s="47">
        <v>673</v>
      </c>
      <c r="T73" s="47">
        <v>3378.27</v>
      </c>
      <c r="U73" s="102">
        <v>618</v>
      </c>
      <c r="V73" s="102">
        <v>15009.1</v>
      </c>
      <c r="W73" s="102">
        <v>673</v>
      </c>
      <c r="X73" s="102">
        <v>5099.63</v>
      </c>
      <c r="Y73" s="50"/>
      <c r="Z73" s="50"/>
      <c r="AA73" s="50"/>
      <c r="AB73" s="50"/>
      <c r="AC73" s="50"/>
      <c r="AD73" s="50"/>
      <c r="AE73" s="50"/>
      <c r="AF73" s="50"/>
      <c r="AG73" s="50"/>
      <c r="AH73" s="50"/>
      <c r="AI73" s="50"/>
      <c r="AJ73" s="50"/>
      <c r="AK73" s="50"/>
      <c r="AL73" s="50"/>
      <c r="AM73" s="50"/>
      <c r="AN73" s="50"/>
      <c r="AO73" s="50"/>
      <c r="AP73" s="50"/>
      <c r="AQ73" s="50"/>
      <c r="AR73" s="50"/>
      <c r="AS73" s="50"/>
      <c r="AT73" s="50"/>
      <c r="AU73" s="50"/>
      <c r="AV73" s="50"/>
      <c r="AW73" s="50"/>
      <c r="AX73" s="50"/>
      <c r="AY73" s="50"/>
      <c r="AZ73" s="50"/>
      <c r="BA73" s="50"/>
      <c r="BB73" s="50"/>
      <c r="BC73" s="97"/>
      <c r="BD73" s="97"/>
      <c r="BE73" s="97"/>
      <c r="BF73" s="97"/>
      <c r="BG73" s="97"/>
      <c r="BH73" s="97"/>
      <c r="BI73" s="97"/>
      <c r="BJ73" s="97"/>
      <c r="BK73" s="97"/>
      <c r="BL73" s="97"/>
      <c r="BM73" s="97"/>
      <c r="BN73" s="97"/>
      <c r="BO73" s="97"/>
      <c r="BP73" s="97"/>
      <c r="BQ73" s="97"/>
      <c r="BR73" s="33"/>
      <c r="BS73" s="33"/>
      <c r="BT73" s="33"/>
      <c r="BU73" s="33"/>
      <c r="BV73" s="33"/>
      <c r="BW73" s="33"/>
      <c r="BX73" s="33"/>
      <c r="BY73" s="33"/>
      <c r="BZ73" s="33"/>
      <c r="CA73" s="33"/>
      <c r="CB73" s="33"/>
      <c r="CC73" s="33"/>
      <c r="CD73" s="33"/>
      <c r="CE73" s="33"/>
      <c r="CF73" s="33"/>
      <c r="CG73" s="33"/>
      <c r="CH73" s="33"/>
      <c r="CI73" s="33"/>
      <c r="CJ73" s="33"/>
      <c r="CK73" s="33"/>
      <c r="CL73" s="33"/>
      <c r="CM73" s="33"/>
      <c r="CN73" s="33"/>
      <c r="CO73" s="33"/>
      <c r="CP73" s="33"/>
      <c r="CQ73" s="33"/>
      <c r="CR73" s="33"/>
      <c r="CS73" s="33"/>
      <c r="CT73" s="33"/>
      <c r="CU73" s="33"/>
      <c r="CV73" s="33"/>
      <c r="CW73" s="33"/>
      <c r="CX73" s="33"/>
      <c r="CY73" s="33"/>
      <c r="CZ73" s="33"/>
      <c r="DA73" s="33"/>
      <c r="DB73" s="33"/>
      <c r="DC73" s="33"/>
      <c r="DD73" s="33"/>
      <c r="DE73" s="33"/>
      <c r="DF73" s="33"/>
      <c r="DG73" s="33"/>
      <c r="DH73" s="33"/>
      <c r="DI73" s="33"/>
      <c r="DJ73" s="33"/>
      <c r="DK73" s="33"/>
      <c r="DL73" s="33"/>
      <c r="DM73" s="33"/>
      <c r="DN73" s="33"/>
      <c r="DO73" s="33"/>
      <c r="DP73" s="33"/>
      <c r="DQ73" s="33"/>
      <c r="DR73" s="33"/>
      <c r="DS73" s="33"/>
      <c r="DT73" s="33"/>
      <c r="DU73" s="33"/>
      <c r="DV73" s="33"/>
      <c r="DW73" s="33"/>
      <c r="DX73" s="33"/>
      <c r="DY73" s="33"/>
      <c r="DZ73" s="33"/>
      <c r="EA73" s="33"/>
      <c r="EB73" s="33"/>
      <c r="EC73" s="33"/>
      <c r="ED73" s="33"/>
    </row>
    <row r="74" spans="1:134" ht="15" x14ac:dyDescent="0.25">
      <c r="A74" s="42">
        <v>619</v>
      </c>
      <c r="B74" s="42">
        <v>723.63900000000001</v>
      </c>
      <c r="C74" s="42">
        <v>674</v>
      </c>
      <c r="D74" s="42">
        <v>508.31799999999998</v>
      </c>
      <c r="E74" s="43">
        <v>619</v>
      </c>
      <c r="F74" s="43">
        <v>3546.83</v>
      </c>
      <c r="G74" s="43">
        <v>674</v>
      </c>
      <c r="H74" s="43">
        <v>869.7</v>
      </c>
      <c r="I74" s="45">
        <v>619</v>
      </c>
      <c r="J74" s="45">
        <v>61172.800000000003</v>
      </c>
      <c r="K74" s="45">
        <v>674</v>
      </c>
      <c r="L74" s="45">
        <v>32833.800000000003</v>
      </c>
      <c r="M74" s="48">
        <v>619</v>
      </c>
      <c r="N74" s="48">
        <v>25037</v>
      </c>
      <c r="O74" s="48">
        <v>674</v>
      </c>
      <c r="P74" s="48">
        <v>999.26499999999999</v>
      </c>
      <c r="Q74" s="47">
        <v>619</v>
      </c>
      <c r="R74" s="47">
        <v>13180.5</v>
      </c>
      <c r="S74" s="47">
        <v>674</v>
      </c>
      <c r="T74" s="47">
        <v>3226.26</v>
      </c>
      <c r="U74" s="102">
        <v>619</v>
      </c>
      <c r="V74" s="102">
        <v>14624.9</v>
      </c>
      <c r="W74" s="102">
        <v>674</v>
      </c>
      <c r="X74" s="102">
        <v>4987.08</v>
      </c>
      <c r="Y74" s="50"/>
      <c r="Z74" s="50"/>
      <c r="AA74" s="50"/>
      <c r="AB74" s="50"/>
      <c r="AC74" s="50"/>
      <c r="AD74" s="50"/>
      <c r="AE74" s="50"/>
      <c r="AF74" s="50"/>
      <c r="AG74" s="50"/>
      <c r="AH74" s="50"/>
      <c r="AI74" s="50"/>
      <c r="AJ74" s="50"/>
      <c r="AK74" s="50"/>
      <c r="AL74" s="50"/>
      <c r="AM74" s="50"/>
      <c r="AN74" s="50"/>
      <c r="AO74" s="50"/>
      <c r="AP74" s="50"/>
      <c r="AQ74" s="50"/>
      <c r="AR74" s="50"/>
      <c r="AS74" s="50"/>
      <c r="AT74" s="50"/>
      <c r="AU74" s="50"/>
      <c r="AV74" s="50"/>
      <c r="AW74" s="50"/>
      <c r="AX74" s="50"/>
      <c r="AY74" s="50"/>
      <c r="AZ74" s="50"/>
      <c r="BA74" s="50"/>
      <c r="BB74" s="50"/>
      <c r="BC74" s="97"/>
      <c r="BD74" s="97"/>
      <c r="BE74" s="97"/>
      <c r="BF74" s="97"/>
      <c r="BG74" s="97"/>
      <c r="BH74" s="97"/>
      <c r="BI74" s="97"/>
      <c r="BJ74" s="97"/>
      <c r="BK74" s="97"/>
      <c r="BL74" s="97"/>
      <c r="BM74" s="97"/>
      <c r="BN74" s="97"/>
      <c r="BO74" s="97"/>
      <c r="BP74" s="97"/>
      <c r="BQ74" s="97"/>
      <c r="BR74" s="33"/>
      <c r="BS74" s="33"/>
      <c r="BT74" s="33"/>
      <c r="BU74" s="33"/>
      <c r="BV74" s="33"/>
      <c r="BW74" s="33"/>
      <c r="BX74" s="33"/>
      <c r="BY74" s="33"/>
      <c r="BZ74" s="33"/>
      <c r="CA74" s="33"/>
      <c r="CB74" s="33"/>
      <c r="CC74" s="33"/>
      <c r="CD74" s="33"/>
      <c r="CE74" s="33"/>
      <c r="CF74" s="33"/>
      <c r="CG74" s="33"/>
      <c r="CH74" s="33"/>
      <c r="CI74" s="33"/>
      <c r="CJ74" s="33"/>
      <c r="CK74" s="33"/>
      <c r="CL74" s="33"/>
      <c r="CM74" s="33"/>
      <c r="CN74" s="33"/>
      <c r="CO74" s="33"/>
      <c r="CP74" s="33"/>
      <c r="CQ74" s="33"/>
      <c r="CR74" s="33"/>
      <c r="CS74" s="33"/>
      <c r="CT74" s="33"/>
      <c r="CU74" s="33"/>
      <c r="CV74" s="33"/>
      <c r="CW74" s="33"/>
      <c r="CX74" s="33"/>
      <c r="CY74" s="33"/>
      <c r="CZ74" s="33"/>
      <c r="DA74" s="33"/>
      <c r="DB74" s="33"/>
      <c r="DC74" s="33"/>
      <c r="DD74" s="33"/>
      <c r="DE74" s="33"/>
      <c r="DF74" s="33"/>
      <c r="DG74" s="33"/>
      <c r="DH74" s="33"/>
      <c r="DI74" s="33"/>
      <c r="DJ74" s="33"/>
      <c r="DK74" s="33"/>
      <c r="DL74" s="33"/>
      <c r="DM74" s="33"/>
      <c r="DN74" s="33"/>
      <c r="DO74" s="33"/>
      <c r="DP74" s="33"/>
      <c r="DQ74" s="33"/>
      <c r="DR74" s="33"/>
      <c r="DS74" s="33"/>
      <c r="DT74" s="33"/>
      <c r="DU74" s="33"/>
      <c r="DV74" s="33"/>
      <c r="DW74" s="33"/>
      <c r="DX74" s="33"/>
      <c r="DY74" s="33"/>
      <c r="DZ74" s="33"/>
      <c r="EA74" s="33"/>
      <c r="EB74" s="33"/>
      <c r="EC74" s="33"/>
      <c r="ED74" s="33"/>
    </row>
    <row r="75" spans="1:134" ht="15" x14ac:dyDescent="0.25">
      <c r="A75" s="42">
        <v>620</v>
      </c>
      <c r="B75" s="42">
        <v>744.64800000000002</v>
      </c>
      <c r="C75" s="42">
        <v>675</v>
      </c>
      <c r="D75" s="42">
        <v>477.06</v>
      </c>
      <c r="E75" s="43">
        <v>620</v>
      </c>
      <c r="F75" s="43">
        <v>3451.9</v>
      </c>
      <c r="G75" s="43">
        <v>675</v>
      </c>
      <c r="H75" s="43">
        <v>838.43600000000004</v>
      </c>
      <c r="I75" s="45">
        <v>620</v>
      </c>
      <c r="J75" s="45">
        <v>59916.3</v>
      </c>
      <c r="K75" s="45">
        <v>675</v>
      </c>
      <c r="L75" s="45">
        <v>31940.2</v>
      </c>
      <c r="M75" s="48">
        <v>620</v>
      </c>
      <c r="N75" s="48">
        <v>24094.9</v>
      </c>
      <c r="O75" s="48">
        <v>675</v>
      </c>
      <c r="P75" s="48">
        <v>997.51400000000001</v>
      </c>
      <c r="Q75" s="47">
        <v>620</v>
      </c>
      <c r="R75" s="47">
        <v>12718.4</v>
      </c>
      <c r="S75" s="47">
        <v>675</v>
      </c>
      <c r="T75" s="47">
        <v>3146.62</v>
      </c>
      <c r="U75" s="102">
        <v>620</v>
      </c>
      <c r="V75" s="102">
        <v>14219.5</v>
      </c>
      <c r="W75" s="102">
        <v>675</v>
      </c>
      <c r="X75" s="102">
        <v>4878.55</v>
      </c>
      <c r="Y75" s="50"/>
      <c r="Z75" s="50"/>
      <c r="AA75" s="50"/>
      <c r="AB75" s="50"/>
      <c r="AC75" s="50"/>
      <c r="AD75" s="50"/>
      <c r="AE75" s="50"/>
      <c r="AF75" s="50"/>
      <c r="AG75" s="50"/>
      <c r="AH75" s="50"/>
      <c r="AI75" s="50"/>
      <c r="AJ75" s="50"/>
      <c r="AK75" s="50"/>
      <c r="AL75" s="50"/>
      <c r="AM75" s="50"/>
      <c r="AN75" s="50"/>
      <c r="AO75" s="50"/>
      <c r="AP75" s="50"/>
      <c r="AQ75" s="50"/>
      <c r="AR75" s="50"/>
      <c r="AS75" s="50"/>
      <c r="AT75" s="50"/>
      <c r="AU75" s="50"/>
      <c r="AV75" s="50"/>
      <c r="AW75" s="50"/>
      <c r="AX75" s="50"/>
      <c r="AY75" s="50"/>
      <c r="AZ75" s="50"/>
      <c r="BA75" s="50"/>
      <c r="BB75" s="50"/>
      <c r="BC75" s="97"/>
      <c r="BD75" s="97"/>
      <c r="BE75" s="97"/>
      <c r="BF75" s="97"/>
      <c r="BG75" s="97"/>
      <c r="BH75" s="97"/>
      <c r="BI75" s="97"/>
      <c r="BJ75" s="97"/>
      <c r="BK75" s="97"/>
      <c r="BL75" s="97"/>
      <c r="BM75" s="97"/>
      <c r="BN75" s="97"/>
      <c r="BO75" s="97"/>
      <c r="BP75" s="97"/>
      <c r="BQ75" s="97"/>
      <c r="BR75" s="33"/>
      <c r="BS75" s="33"/>
      <c r="BT75" s="33"/>
      <c r="BU75" s="33"/>
      <c r="BV75" s="33"/>
      <c r="BW75" s="33"/>
      <c r="BX75" s="33"/>
      <c r="BY75" s="33"/>
      <c r="BZ75" s="33"/>
      <c r="CA75" s="33"/>
      <c r="CB75" s="33"/>
      <c r="CC75" s="33"/>
      <c r="CD75" s="33"/>
      <c r="CE75" s="33"/>
      <c r="CF75" s="33"/>
      <c r="CG75" s="33"/>
      <c r="CH75" s="33"/>
      <c r="CI75" s="33"/>
      <c r="CJ75" s="33"/>
      <c r="CK75" s="33"/>
      <c r="CL75" s="33"/>
      <c r="CM75" s="33"/>
      <c r="CN75" s="33"/>
      <c r="CO75" s="33"/>
      <c r="CP75" s="33"/>
      <c r="CQ75" s="33"/>
      <c r="CR75" s="33"/>
      <c r="CS75" s="33"/>
      <c r="CT75" s="33"/>
      <c r="CU75" s="33"/>
      <c r="CV75" s="33"/>
      <c r="CW75" s="33"/>
      <c r="CX75" s="33"/>
      <c r="CY75" s="33"/>
      <c r="CZ75" s="33"/>
      <c r="DA75" s="33"/>
      <c r="DB75" s="33"/>
      <c r="DC75" s="33"/>
      <c r="DD75" s="33"/>
      <c r="DE75" s="33"/>
      <c r="DF75" s="33"/>
      <c r="DG75" s="33"/>
      <c r="DH75" s="33"/>
      <c r="DI75" s="33"/>
      <c r="DJ75" s="33"/>
      <c r="DK75" s="33"/>
      <c r="DL75" s="33"/>
      <c r="DM75" s="33"/>
      <c r="DN75" s="33"/>
      <c r="DO75" s="33"/>
      <c r="DP75" s="33"/>
      <c r="DQ75" s="33"/>
      <c r="DR75" s="33"/>
      <c r="DS75" s="33"/>
      <c r="DT75" s="33"/>
      <c r="DU75" s="33"/>
      <c r="DV75" s="33"/>
      <c r="DW75" s="33"/>
      <c r="DX75" s="33"/>
      <c r="DY75" s="33"/>
      <c r="DZ75" s="33"/>
      <c r="EA75" s="33"/>
      <c r="EB75" s="33"/>
      <c r="EC75" s="33"/>
      <c r="ED75" s="33"/>
    </row>
    <row r="76" spans="1:134" ht="15" x14ac:dyDescent="0.25">
      <c r="A76" s="42">
        <v>621</v>
      </c>
      <c r="B76" s="42">
        <v>788.41600000000005</v>
      </c>
      <c r="C76" s="42">
        <v>676</v>
      </c>
      <c r="D76" s="42">
        <v>490.31400000000002</v>
      </c>
      <c r="E76" s="43">
        <v>621</v>
      </c>
      <c r="F76" s="43">
        <v>3410.58</v>
      </c>
      <c r="G76" s="43">
        <v>676</v>
      </c>
      <c r="H76" s="43">
        <v>874.95299999999997</v>
      </c>
      <c r="I76" s="45">
        <v>621</v>
      </c>
      <c r="J76" s="45">
        <v>58202.5</v>
      </c>
      <c r="K76" s="45">
        <v>676</v>
      </c>
      <c r="L76" s="45">
        <v>31054.7</v>
      </c>
      <c r="M76" s="48">
        <v>621</v>
      </c>
      <c r="N76" s="48">
        <v>22962</v>
      </c>
      <c r="O76" s="48">
        <v>676</v>
      </c>
      <c r="P76" s="48">
        <v>981.50599999999997</v>
      </c>
      <c r="Q76" s="47">
        <v>621</v>
      </c>
      <c r="R76" s="47">
        <v>12466</v>
      </c>
      <c r="S76" s="47">
        <v>676</v>
      </c>
      <c r="T76" s="47">
        <v>3110.56</v>
      </c>
      <c r="U76" s="102">
        <v>621</v>
      </c>
      <c r="V76" s="102">
        <v>13769.7</v>
      </c>
      <c r="W76" s="102">
        <v>676</v>
      </c>
      <c r="X76" s="102">
        <v>4778.29</v>
      </c>
      <c r="Y76" s="50"/>
      <c r="Z76" s="50"/>
      <c r="AA76" s="50"/>
      <c r="AB76" s="50"/>
      <c r="AC76" s="50"/>
      <c r="AD76" s="50"/>
      <c r="AE76" s="50"/>
      <c r="AF76" s="50"/>
      <c r="AG76" s="50"/>
      <c r="AH76" s="50"/>
      <c r="AI76" s="50"/>
      <c r="AJ76" s="50"/>
      <c r="AK76" s="50"/>
      <c r="AL76" s="50"/>
      <c r="AM76" s="50"/>
      <c r="AN76" s="50"/>
      <c r="AO76" s="50"/>
      <c r="AP76" s="50"/>
      <c r="AQ76" s="50"/>
      <c r="AR76" s="50"/>
      <c r="AS76" s="50"/>
      <c r="AT76" s="50"/>
      <c r="AU76" s="50"/>
      <c r="AV76" s="50"/>
      <c r="AW76" s="50"/>
      <c r="AX76" s="50"/>
      <c r="AY76" s="50"/>
      <c r="AZ76" s="50"/>
      <c r="BA76" s="50"/>
      <c r="BB76" s="50"/>
      <c r="BC76" s="97"/>
      <c r="BD76" s="97"/>
      <c r="BE76" s="97"/>
      <c r="BF76" s="97"/>
      <c r="BG76" s="97"/>
      <c r="BH76" s="97"/>
      <c r="BI76" s="97"/>
      <c r="BJ76" s="97"/>
      <c r="BK76" s="97"/>
      <c r="BL76" s="97"/>
      <c r="BM76" s="97"/>
      <c r="BN76" s="97"/>
      <c r="BO76" s="97"/>
      <c r="BP76" s="97"/>
      <c r="BQ76" s="97"/>
      <c r="BR76" s="33"/>
      <c r="BS76" s="33"/>
      <c r="BT76" s="33"/>
      <c r="BU76" s="33"/>
      <c r="BV76" s="33"/>
      <c r="BW76" s="33"/>
      <c r="BX76" s="33"/>
      <c r="BY76" s="33"/>
      <c r="BZ76" s="33"/>
      <c r="CA76" s="33"/>
      <c r="CB76" s="33"/>
      <c r="CC76" s="33"/>
      <c r="CD76" s="33"/>
      <c r="CE76" s="33"/>
      <c r="CF76" s="33"/>
      <c r="CG76" s="33"/>
      <c r="CH76" s="33"/>
      <c r="CI76" s="33"/>
      <c r="CJ76" s="33"/>
      <c r="CK76" s="33"/>
      <c r="CL76" s="33"/>
      <c r="CM76" s="33"/>
      <c r="CN76" s="33"/>
      <c r="CO76" s="33"/>
      <c r="CP76" s="33"/>
      <c r="CQ76" s="33"/>
      <c r="CR76" s="33"/>
      <c r="CS76" s="33"/>
      <c r="CT76" s="33"/>
      <c r="CU76" s="33"/>
      <c r="CV76" s="33"/>
      <c r="CW76" s="33"/>
      <c r="CX76" s="33"/>
      <c r="CY76" s="33"/>
      <c r="CZ76" s="33"/>
      <c r="DA76" s="33"/>
      <c r="DB76" s="33"/>
      <c r="DC76" s="33"/>
      <c r="DD76" s="33"/>
      <c r="DE76" s="33"/>
      <c r="DF76" s="33"/>
      <c r="DG76" s="33"/>
      <c r="DH76" s="33"/>
      <c r="DI76" s="33"/>
      <c r="DJ76" s="33"/>
      <c r="DK76" s="33"/>
      <c r="DL76" s="33"/>
      <c r="DM76" s="33"/>
      <c r="DN76" s="33"/>
      <c r="DO76" s="33"/>
      <c r="DP76" s="33"/>
      <c r="DQ76" s="33"/>
      <c r="DR76" s="33"/>
      <c r="DS76" s="33"/>
      <c r="DT76" s="33"/>
      <c r="DU76" s="33"/>
      <c r="DV76" s="33"/>
      <c r="DW76" s="33"/>
      <c r="DX76" s="33"/>
      <c r="DY76" s="33"/>
      <c r="DZ76" s="33"/>
      <c r="EA76" s="33"/>
      <c r="EB76" s="33"/>
      <c r="EC76" s="33"/>
      <c r="ED76" s="33"/>
    </row>
    <row r="77" spans="1:134" ht="15" x14ac:dyDescent="0.25">
      <c r="A77" s="42">
        <v>622</v>
      </c>
      <c r="B77" s="42">
        <v>724.89</v>
      </c>
      <c r="C77" s="42">
        <v>677</v>
      </c>
      <c r="D77" s="42">
        <v>490.81400000000002</v>
      </c>
      <c r="E77" s="43">
        <v>622</v>
      </c>
      <c r="F77" s="43">
        <v>3399.81</v>
      </c>
      <c r="G77" s="43">
        <v>677</v>
      </c>
      <c r="H77" s="43">
        <v>856.69500000000005</v>
      </c>
      <c r="I77" s="45">
        <v>622</v>
      </c>
      <c r="J77" s="45">
        <v>57115.4</v>
      </c>
      <c r="K77" s="45">
        <v>677</v>
      </c>
      <c r="L77" s="45">
        <v>30029.7</v>
      </c>
      <c r="M77" s="48">
        <v>622</v>
      </c>
      <c r="N77" s="48">
        <v>22148.400000000001</v>
      </c>
      <c r="O77" s="48">
        <v>677</v>
      </c>
      <c r="P77" s="48">
        <v>968.24900000000002</v>
      </c>
      <c r="Q77" s="47">
        <v>622</v>
      </c>
      <c r="R77" s="47">
        <v>12093.3</v>
      </c>
      <c r="S77" s="47">
        <v>677</v>
      </c>
      <c r="T77" s="47">
        <v>3067.24</v>
      </c>
      <c r="U77" s="102">
        <v>622</v>
      </c>
      <c r="V77" s="102">
        <v>13287.5</v>
      </c>
      <c r="W77" s="102">
        <v>677</v>
      </c>
      <c r="X77" s="102">
        <v>4609.37</v>
      </c>
      <c r="Y77" s="50"/>
      <c r="Z77" s="50"/>
      <c r="AA77" s="50"/>
      <c r="AB77" s="50"/>
      <c r="AC77" s="50"/>
      <c r="AD77" s="50"/>
      <c r="AE77" s="50"/>
      <c r="AF77" s="50"/>
      <c r="AG77" s="50"/>
      <c r="AH77" s="50"/>
      <c r="AI77" s="50"/>
      <c r="AJ77" s="50"/>
      <c r="AK77" s="50"/>
      <c r="AL77" s="50"/>
      <c r="AM77" s="50"/>
      <c r="AN77" s="50"/>
      <c r="AO77" s="50"/>
      <c r="AP77" s="50"/>
      <c r="AQ77" s="50"/>
      <c r="AR77" s="50"/>
      <c r="AS77" s="50"/>
      <c r="AT77" s="50"/>
      <c r="AU77" s="50"/>
      <c r="AV77" s="50"/>
      <c r="AW77" s="50"/>
      <c r="AX77" s="50"/>
      <c r="AY77" s="50"/>
      <c r="AZ77" s="50"/>
      <c r="BA77" s="50"/>
      <c r="BB77" s="50"/>
      <c r="BC77" s="97"/>
      <c r="BD77" s="97"/>
      <c r="BE77" s="97"/>
      <c r="BF77" s="97"/>
      <c r="BG77" s="97"/>
      <c r="BH77" s="97"/>
      <c r="BI77" s="97"/>
      <c r="BJ77" s="97"/>
      <c r="BK77" s="97"/>
      <c r="BL77" s="97"/>
      <c r="BM77" s="97"/>
      <c r="BN77" s="97"/>
      <c r="BO77" s="97"/>
      <c r="BP77" s="97"/>
      <c r="BQ77" s="97"/>
      <c r="BR77" s="33"/>
      <c r="BS77" s="33"/>
      <c r="BT77" s="33"/>
      <c r="BU77" s="33"/>
      <c r="BV77" s="33"/>
      <c r="BW77" s="33"/>
      <c r="BX77" s="33"/>
      <c r="BY77" s="33"/>
      <c r="BZ77" s="33"/>
      <c r="CA77" s="33"/>
      <c r="CB77" s="33"/>
      <c r="CC77" s="33"/>
      <c r="CD77" s="33"/>
      <c r="CE77" s="33"/>
      <c r="CF77" s="33"/>
      <c r="CG77" s="33"/>
      <c r="CH77" s="33"/>
      <c r="CI77" s="33"/>
      <c r="CJ77" s="33"/>
      <c r="CK77" s="33"/>
      <c r="CL77" s="33"/>
      <c r="CM77" s="33"/>
      <c r="CN77" s="33"/>
      <c r="CO77" s="33"/>
      <c r="CP77" s="33"/>
      <c r="CQ77" s="33"/>
      <c r="CR77" s="33"/>
      <c r="CS77" s="33"/>
      <c r="CT77" s="33"/>
      <c r="CU77" s="33"/>
      <c r="CV77" s="33"/>
      <c r="CW77" s="33"/>
      <c r="CX77" s="33"/>
      <c r="CY77" s="33"/>
      <c r="CZ77" s="33"/>
      <c r="DA77" s="33"/>
      <c r="DB77" s="33"/>
      <c r="DC77" s="33"/>
      <c r="DD77" s="33"/>
      <c r="DE77" s="33"/>
      <c r="DF77" s="33"/>
      <c r="DG77" s="33"/>
      <c r="DH77" s="33"/>
      <c r="DI77" s="33"/>
      <c r="DJ77" s="33"/>
      <c r="DK77" s="33"/>
      <c r="DL77" s="33"/>
      <c r="DM77" s="33"/>
      <c r="DN77" s="33"/>
      <c r="DO77" s="33"/>
      <c r="DP77" s="33"/>
      <c r="DQ77" s="33"/>
      <c r="DR77" s="33"/>
      <c r="DS77" s="33"/>
      <c r="DT77" s="33"/>
      <c r="DU77" s="33"/>
      <c r="DV77" s="33"/>
      <c r="DW77" s="33"/>
      <c r="DX77" s="33"/>
      <c r="DY77" s="33"/>
      <c r="DZ77" s="33"/>
      <c r="EA77" s="33"/>
      <c r="EB77" s="33"/>
      <c r="EC77" s="33"/>
      <c r="ED77" s="33"/>
    </row>
    <row r="78" spans="1:134" ht="15" x14ac:dyDescent="0.25">
      <c r="A78" s="42">
        <v>623</v>
      </c>
      <c r="B78" s="42">
        <v>672.87</v>
      </c>
      <c r="C78" s="42">
        <v>678</v>
      </c>
      <c r="D78" s="42">
        <v>454.30500000000001</v>
      </c>
      <c r="E78" s="43">
        <v>623</v>
      </c>
      <c r="F78" s="43">
        <v>3257.31</v>
      </c>
      <c r="G78" s="43">
        <v>678</v>
      </c>
      <c r="H78" s="43">
        <v>843.68899999999996</v>
      </c>
      <c r="I78" s="45">
        <v>623</v>
      </c>
      <c r="J78" s="45">
        <v>55434.1</v>
      </c>
      <c r="K78" s="45">
        <v>678</v>
      </c>
      <c r="L78" s="45">
        <v>28959.5</v>
      </c>
      <c r="M78" s="48">
        <v>623</v>
      </c>
      <c r="N78" s="48">
        <v>21469.9</v>
      </c>
      <c r="O78" s="48">
        <v>678</v>
      </c>
      <c r="P78" s="48">
        <v>965.49699999999996</v>
      </c>
      <c r="Q78" s="47">
        <v>623</v>
      </c>
      <c r="R78" s="47">
        <v>11621.4</v>
      </c>
      <c r="S78" s="47">
        <v>678</v>
      </c>
      <c r="T78" s="47">
        <v>2917.75</v>
      </c>
      <c r="U78" s="102">
        <v>623</v>
      </c>
      <c r="V78" s="102">
        <v>13160.9</v>
      </c>
      <c r="W78" s="102">
        <v>678</v>
      </c>
      <c r="X78" s="102">
        <v>4477.05</v>
      </c>
      <c r="Y78" s="50"/>
      <c r="Z78" s="50"/>
      <c r="AA78" s="50"/>
      <c r="AB78" s="50"/>
      <c r="AC78" s="50"/>
      <c r="AD78" s="50"/>
      <c r="AE78" s="50"/>
      <c r="AF78" s="50"/>
      <c r="AG78" s="50"/>
      <c r="AH78" s="50"/>
      <c r="AI78" s="50"/>
      <c r="AJ78" s="50"/>
      <c r="AK78" s="50"/>
      <c r="AL78" s="50"/>
      <c r="AM78" s="50"/>
      <c r="AN78" s="50"/>
      <c r="AO78" s="50"/>
      <c r="AP78" s="50"/>
      <c r="AQ78" s="50"/>
      <c r="AR78" s="50"/>
      <c r="AS78" s="50"/>
      <c r="AT78" s="50"/>
      <c r="AU78" s="50"/>
      <c r="AV78" s="50"/>
      <c r="AW78" s="50"/>
      <c r="AX78" s="50"/>
      <c r="AY78" s="50"/>
      <c r="AZ78" s="50"/>
      <c r="BA78" s="50"/>
      <c r="BB78" s="50"/>
      <c r="BC78" s="97"/>
      <c r="BD78" s="97"/>
      <c r="BE78" s="97"/>
      <c r="BF78" s="97"/>
      <c r="BG78" s="97"/>
      <c r="BH78" s="97"/>
      <c r="BI78" s="97"/>
      <c r="BJ78" s="97"/>
      <c r="BK78" s="97"/>
      <c r="BL78" s="97"/>
      <c r="BM78" s="97"/>
      <c r="BN78" s="97"/>
      <c r="BO78" s="97"/>
      <c r="BP78" s="97"/>
      <c r="BQ78" s="97"/>
      <c r="BR78" s="33"/>
      <c r="BS78" s="33"/>
      <c r="BT78" s="33"/>
      <c r="BU78" s="33"/>
      <c r="BV78" s="33"/>
      <c r="BW78" s="33"/>
      <c r="BX78" s="33"/>
      <c r="BY78" s="33"/>
      <c r="BZ78" s="33"/>
      <c r="CA78" s="33"/>
      <c r="CB78" s="33"/>
      <c r="CC78" s="33"/>
      <c r="CD78" s="33"/>
      <c r="CE78" s="33"/>
      <c r="CF78" s="33"/>
      <c r="CG78" s="33"/>
      <c r="CH78" s="33"/>
      <c r="CI78" s="33"/>
      <c r="CJ78" s="33"/>
      <c r="CK78" s="33"/>
      <c r="CL78" s="33"/>
      <c r="CM78" s="33"/>
      <c r="CN78" s="33"/>
      <c r="CO78" s="33"/>
      <c r="CP78" s="33"/>
      <c r="CQ78" s="33"/>
      <c r="CR78" s="33"/>
      <c r="CS78" s="33"/>
      <c r="CT78" s="33"/>
      <c r="CU78" s="33"/>
      <c r="CV78" s="33"/>
      <c r="CW78" s="33"/>
      <c r="CX78" s="33"/>
      <c r="CY78" s="33"/>
      <c r="CZ78" s="33"/>
      <c r="DA78" s="33"/>
      <c r="DB78" s="33"/>
      <c r="DC78" s="33"/>
      <c r="DD78" s="33"/>
      <c r="DE78" s="33"/>
      <c r="DF78" s="33"/>
      <c r="DG78" s="33"/>
      <c r="DH78" s="33"/>
      <c r="DI78" s="33"/>
      <c r="DJ78" s="33"/>
      <c r="DK78" s="33"/>
      <c r="DL78" s="33"/>
      <c r="DM78" s="33"/>
      <c r="DN78" s="33"/>
      <c r="DO78" s="33"/>
      <c r="DP78" s="33"/>
      <c r="DQ78" s="33"/>
      <c r="DR78" s="33"/>
      <c r="DS78" s="33"/>
      <c r="DT78" s="33"/>
      <c r="DU78" s="33"/>
      <c r="DV78" s="33"/>
      <c r="DW78" s="33"/>
      <c r="DX78" s="33"/>
      <c r="DY78" s="33"/>
      <c r="DZ78" s="33"/>
      <c r="EA78" s="33"/>
      <c r="EB78" s="33"/>
      <c r="EC78" s="33"/>
      <c r="ED78" s="33"/>
    </row>
    <row r="79" spans="1:134" ht="15" x14ac:dyDescent="0.25">
      <c r="A79" s="42">
        <v>624</v>
      </c>
      <c r="B79" s="42">
        <v>692.37699999999995</v>
      </c>
      <c r="C79" s="42">
        <v>679</v>
      </c>
      <c r="D79" s="42">
        <v>467.30799999999999</v>
      </c>
      <c r="E79" s="43">
        <v>624</v>
      </c>
      <c r="F79" s="43">
        <v>3205.47</v>
      </c>
      <c r="G79" s="43">
        <v>679</v>
      </c>
      <c r="H79" s="43">
        <v>820.428</v>
      </c>
      <c r="I79" s="45">
        <v>624</v>
      </c>
      <c r="J79" s="45">
        <v>54021.4</v>
      </c>
      <c r="K79" s="45">
        <v>679</v>
      </c>
      <c r="L79" s="45">
        <v>28038.799999999999</v>
      </c>
      <c r="M79" s="48">
        <v>624</v>
      </c>
      <c r="N79" s="48">
        <v>20661.5</v>
      </c>
      <c r="O79" s="48">
        <v>679</v>
      </c>
      <c r="P79" s="48">
        <v>948.23800000000006</v>
      </c>
      <c r="Q79" s="47">
        <v>624</v>
      </c>
      <c r="R79" s="47">
        <v>11309.7</v>
      </c>
      <c r="S79" s="47">
        <v>679</v>
      </c>
      <c r="T79" s="47">
        <v>2825.37</v>
      </c>
      <c r="U79" s="102">
        <v>624</v>
      </c>
      <c r="V79" s="102">
        <v>12689.2</v>
      </c>
      <c r="W79" s="102">
        <v>679</v>
      </c>
      <c r="X79" s="102">
        <v>4364.29</v>
      </c>
      <c r="Y79" s="50"/>
      <c r="Z79" s="50"/>
      <c r="AA79" s="50"/>
      <c r="AB79" s="50"/>
      <c r="AC79" s="50"/>
      <c r="AD79" s="50"/>
      <c r="AE79" s="50"/>
      <c r="AF79" s="50"/>
      <c r="AG79" s="50"/>
      <c r="AH79" s="50"/>
      <c r="AI79" s="50"/>
      <c r="AJ79" s="50"/>
      <c r="AK79" s="50"/>
      <c r="AL79" s="50"/>
      <c r="AM79" s="50"/>
      <c r="AN79" s="50"/>
      <c r="AO79" s="50"/>
      <c r="AP79" s="50"/>
      <c r="AQ79" s="50"/>
      <c r="AR79" s="50"/>
      <c r="AS79" s="50"/>
      <c r="AT79" s="50"/>
      <c r="AU79" s="50"/>
      <c r="AV79" s="50"/>
      <c r="AW79" s="50"/>
      <c r="AX79" s="50"/>
      <c r="AY79" s="50"/>
      <c r="AZ79" s="50"/>
      <c r="BA79" s="50"/>
      <c r="BB79" s="50"/>
      <c r="BC79" s="97"/>
      <c r="BD79" s="97"/>
      <c r="BE79" s="97"/>
      <c r="BF79" s="97"/>
      <c r="BG79" s="97"/>
      <c r="BH79" s="97"/>
      <c r="BI79" s="97"/>
      <c r="BJ79" s="97"/>
      <c r="BK79" s="97"/>
      <c r="BL79" s="97"/>
      <c r="BM79" s="97"/>
      <c r="BN79" s="97"/>
      <c r="BO79" s="97"/>
      <c r="BP79" s="97"/>
      <c r="BQ79" s="97"/>
      <c r="BR79" s="33"/>
      <c r="BS79" s="33"/>
      <c r="BT79" s="33"/>
      <c r="BU79" s="33"/>
      <c r="BV79" s="33"/>
      <c r="BW79" s="33"/>
      <c r="BX79" s="33"/>
      <c r="BY79" s="33"/>
      <c r="BZ79" s="33"/>
      <c r="CA79" s="33"/>
      <c r="CB79" s="33"/>
      <c r="CC79" s="33"/>
      <c r="CD79" s="33"/>
      <c r="CE79" s="33"/>
      <c r="CF79" s="33"/>
      <c r="CG79" s="33"/>
      <c r="CH79" s="33"/>
      <c r="CI79" s="33"/>
      <c r="CJ79" s="33"/>
      <c r="CK79" s="33"/>
      <c r="CL79" s="33"/>
      <c r="CM79" s="33"/>
      <c r="CN79" s="33"/>
      <c r="CO79" s="33"/>
      <c r="CP79" s="33"/>
      <c r="CQ79" s="33"/>
      <c r="CR79" s="33"/>
      <c r="CS79" s="33"/>
      <c r="CT79" s="33"/>
      <c r="CU79" s="33"/>
      <c r="CV79" s="33"/>
      <c r="CW79" s="33"/>
      <c r="CX79" s="33"/>
      <c r="CY79" s="33"/>
      <c r="CZ79" s="33"/>
      <c r="DA79" s="33"/>
      <c r="DB79" s="33"/>
      <c r="DC79" s="33"/>
      <c r="DD79" s="33"/>
      <c r="DE79" s="33"/>
      <c r="DF79" s="33"/>
      <c r="DG79" s="33"/>
      <c r="DH79" s="33"/>
      <c r="DI79" s="33"/>
      <c r="DJ79" s="33"/>
      <c r="DK79" s="33"/>
      <c r="DL79" s="33"/>
      <c r="DM79" s="33"/>
      <c r="DN79" s="33"/>
      <c r="DO79" s="33"/>
      <c r="DP79" s="33"/>
      <c r="DQ79" s="33"/>
      <c r="DR79" s="33"/>
      <c r="DS79" s="33"/>
      <c r="DT79" s="33"/>
      <c r="DU79" s="33"/>
      <c r="DV79" s="33"/>
      <c r="DW79" s="33"/>
      <c r="DX79" s="33"/>
      <c r="DY79" s="33"/>
      <c r="DZ79" s="33"/>
      <c r="EA79" s="33"/>
      <c r="EB79" s="33"/>
      <c r="EC79" s="33"/>
      <c r="ED79" s="33"/>
    </row>
    <row r="80" spans="1:134" ht="15" x14ac:dyDescent="0.25">
      <c r="A80" s="42">
        <v>625</v>
      </c>
      <c r="B80" s="42">
        <v>686.375</v>
      </c>
      <c r="C80" s="42">
        <v>680</v>
      </c>
      <c r="D80" s="42">
        <v>477.31</v>
      </c>
      <c r="E80" s="43">
        <v>625</v>
      </c>
      <c r="F80" s="43">
        <v>3142.62</v>
      </c>
      <c r="G80" s="43">
        <v>680</v>
      </c>
      <c r="H80" s="43">
        <v>808.923</v>
      </c>
      <c r="I80" s="45">
        <v>625</v>
      </c>
      <c r="J80" s="45">
        <v>52522.7</v>
      </c>
      <c r="K80" s="45">
        <v>680</v>
      </c>
      <c r="L80" s="45">
        <v>26904.799999999999</v>
      </c>
      <c r="M80" s="48">
        <v>625</v>
      </c>
      <c r="N80" s="48">
        <v>19667</v>
      </c>
      <c r="O80" s="48">
        <v>680</v>
      </c>
      <c r="P80" s="48">
        <v>921.22500000000002</v>
      </c>
      <c r="Q80" s="47">
        <v>625</v>
      </c>
      <c r="R80" s="47">
        <v>10988.9</v>
      </c>
      <c r="S80" s="47">
        <v>680</v>
      </c>
      <c r="T80" s="47">
        <v>2713.95</v>
      </c>
      <c r="U80" s="102">
        <v>625</v>
      </c>
      <c r="V80" s="102">
        <v>12345.2</v>
      </c>
      <c r="W80" s="102">
        <v>680</v>
      </c>
      <c r="X80" s="102">
        <v>4141.54</v>
      </c>
      <c r="Y80" s="50"/>
      <c r="Z80" s="50"/>
      <c r="AA80" s="50"/>
      <c r="AB80" s="50"/>
      <c r="AC80" s="50"/>
      <c r="AD80" s="50"/>
      <c r="AE80" s="50"/>
      <c r="AF80" s="50"/>
      <c r="AG80" s="50"/>
      <c r="AH80" s="50"/>
      <c r="AI80" s="50"/>
      <c r="AJ80" s="50"/>
      <c r="AK80" s="50"/>
      <c r="AL80" s="50"/>
      <c r="AM80" s="50"/>
      <c r="AN80" s="50"/>
      <c r="AO80" s="50"/>
      <c r="AP80" s="50"/>
      <c r="AQ80" s="50"/>
      <c r="AR80" s="50"/>
      <c r="AS80" s="50"/>
      <c r="AT80" s="50"/>
      <c r="AU80" s="50"/>
      <c r="AV80" s="50"/>
      <c r="AW80" s="50"/>
      <c r="AX80" s="50"/>
      <c r="AY80" s="50"/>
      <c r="AZ80" s="50"/>
      <c r="BA80" s="50"/>
      <c r="BB80" s="50"/>
      <c r="BC80" s="97"/>
      <c r="BD80" s="97"/>
      <c r="BE80" s="97"/>
      <c r="BF80" s="97"/>
      <c r="BG80" s="97"/>
      <c r="BH80" s="97"/>
      <c r="BI80" s="97"/>
      <c r="BJ80" s="97"/>
      <c r="BK80" s="97"/>
      <c r="BL80" s="97"/>
      <c r="BM80" s="97"/>
      <c r="BN80" s="97"/>
      <c r="BO80" s="97"/>
      <c r="BP80" s="97"/>
      <c r="BQ80" s="97"/>
      <c r="BR80" s="33"/>
      <c r="BS80" s="33"/>
      <c r="BT80" s="33"/>
      <c r="BU80" s="33"/>
      <c r="BV80" s="33"/>
      <c r="BW80" s="33"/>
      <c r="BX80" s="33"/>
      <c r="BY80" s="33"/>
      <c r="BZ80" s="33"/>
      <c r="CA80" s="33"/>
      <c r="CB80" s="33"/>
      <c r="CC80" s="33"/>
      <c r="CD80" s="33"/>
      <c r="CE80" s="33"/>
      <c r="CF80" s="33"/>
      <c r="CG80" s="33"/>
      <c r="CH80" s="33"/>
      <c r="CI80" s="33"/>
      <c r="CJ80" s="33"/>
      <c r="CK80" s="33"/>
      <c r="CL80" s="33"/>
      <c r="CM80" s="33"/>
      <c r="CN80" s="33"/>
      <c r="CO80" s="33"/>
      <c r="CP80" s="33"/>
      <c r="CQ80" s="33"/>
      <c r="CR80" s="33"/>
      <c r="CS80" s="33"/>
      <c r="CT80" s="33"/>
      <c r="CU80" s="33"/>
      <c r="CV80" s="33"/>
      <c r="CW80" s="33"/>
      <c r="CX80" s="33"/>
      <c r="CY80" s="33"/>
      <c r="CZ80" s="33"/>
      <c r="DA80" s="33"/>
      <c r="DB80" s="33"/>
      <c r="DC80" s="33"/>
      <c r="DD80" s="33"/>
      <c r="DE80" s="33"/>
      <c r="DF80" s="33"/>
      <c r="DG80" s="33"/>
      <c r="DH80" s="33"/>
      <c r="DI80" s="33"/>
      <c r="DJ80" s="33"/>
      <c r="DK80" s="33"/>
      <c r="DL80" s="33"/>
      <c r="DM80" s="33"/>
      <c r="DN80" s="33"/>
      <c r="DO80" s="33"/>
      <c r="DP80" s="33"/>
      <c r="DQ80" s="33"/>
      <c r="DR80" s="33"/>
      <c r="DS80" s="33"/>
      <c r="DT80" s="33"/>
      <c r="DU80" s="33"/>
      <c r="DV80" s="33"/>
      <c r="DW80" s="33"/>
      <c r="DX80" s="33"/>
      <c r="DY80" s="33"/>
      <c r="DZ80" s="33"/>
      <c r="EA80" s="33"/>
      <c r="EB80" s="33"/>
      <c r="EC80" s="33"/>
      <c r="ED80" s="33"/>
    </row>
    <row r="81" spans="1:134" ht="15" x14ac:dyDescent="0.25">
      <c r="A81" s="42">
        <v>626</v>
      </c>
      <c r="B81" s="42">
        <v>657.61500000000001</v>
      </c>
      <c r="C81" s="42">
        <v>681</v>
      </c>
      <c r="D81" s="42">
        <v>478.81099999999998</v>
      </c>
      <c r="E81" s="43">
        <v>626</v>
      </c>
      <c r="F81" s="43">
        <v>3098.79</v>
      </c>
      <c r="G81" s="43">
        <v>681</v>
      </c>
      <c r="H81" s="43">
        <v>815.42600000000004</v>
      </c>
      <c r="I81" s="45">
        <v>626</v>
      </c>
      <c r="J81" s="45">
        <v>51480.3</v>
      </c>
      <c r="K81" s="45">
        <v>681</v>
      </c>
      <c r="L81" s="45">
        <v>25857.1</v>
      </c>
      <c r="M81" s="48">
        <v>626</v>
      </c>
      <c r="N81" s="48">
        <v>18917.599999999999</v>
      </c>
      <c r="O81" s="48">
        <v>681</v>
      </c>
      <c r="P81" s="48">
        <v>905.71799999999996</v>
      </c>
      <c r="Q81" s="47">
        <v>626</v>
      </c>
      <c r="R81" s="47">
        <v>11124.2</v>
      </c>
      <c r="S81" s="47">
        <v>681</v>
      </c>
      <c r="T81" s="47">
        <v>2717.2</v>
      </c>
      <c r="U81" s="102">
        <v>626</v>
      </c>
      <c r="V81" s="102">
        <v>11899.9</v>
      </c>
      <c r="W81" s="102">
        <v>681</v>
      </c>
      <c r="X81" s="102">
        <v>4000.48</v>
      </c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  <c r="AJ81" s="50"/>
      <c r="AK81" s="50"/>
      <c r="AL81" s="50"/>
      <c r="AM81" s="50"/>
      <c r="AN81" s="50"/>
      <c r="AO81" s="50"/>
      <c r="AP81" s="50"/>
      <c r="AQ81" s="50"/>
      <c r="AR81" s="50"/>
      <c r="AS81" s="50"/>
      <c r="AT81" s="50"/>
      <c r="AU81" s="50"/>
      <c r="AV81" s="50"/>
      <c r="AW81" s="50"/>
      <c r="AX81" s="50"/>
      <c r="AY81" s="50"/>
      <c r="AZ81" s="50"/>
      <c r="BA81" s="50"/>
      <c r="BB81" s="50"/>
      <c r="BC81" s="97"/>
      <c r="BD81" s="97"/>
      <c r="BE81" s="97"/>
      <c r="BF81" s="97"/>
      <c r="BG81" s="97"/>
      <c r="BH81" s="97"/>
      <c r="BI81" s="97"/>
      <c r="BJ81" s="97"/>
      <c r="BK81" s="97"/>
      <c r="BL81" s="97"/>
      <c r="BM81" s="97"/>
      <c r="BN81" s="97"/>
      <c r="BO81" s="97"/>
      <c r="BP81" s="97"/>
      <c r="BQ81" s="97"/>
      <c r="BR81" s="33"/>
      <c r="BS81" s="33"/>
      <c r="BT81" s="33"/>
      <c r="BU81" s="33"/>
      <c r="BV81" s="33"/>
      <c r="BW81" s="33"/>
      <c r="BX81" s="33"/>
      <c r="BY81" s="33"/>
      <c r="BZ81" s="33"/>
      <c r="CA81" s="33"/>
      <c r="CB81" s="33"/>
      <c r="CC81" s="33"/>
      <c r="CD81" s="33"/>
      <c r="CE81" s="33"/>
      <c r="CF81" s="33"/>
      <c r="CG81" s="33"/>
      <c r="CH81" s="33"/>
      <c r="CI81" s="33"/>
      <c r="CJ81" s="33"/>
      <c r="CK81" s="33"/>
      <c r="CL81" s="33"/>
      <c r="CM81" s="33"/>
      <c r="CN81" s="33"/>
      <c r="CO81" s="33"/>
      <c r="CP81" s="33"/>
      <c r="CQ81" s="33"/>
      <c r="CR81" s="33"/>
      <c r="CS81" s="33"/>
      <c r="CT81" s="33"/>
      <c r="CU81" s="33"/>
      <c r="CV81" s="33"/>
      <c r="CW81" s="33"/>
      <c r="CX81" s="33"/>
      <c r="CY81" s="33"/>
      <c r="CZ81" s="33"/>
      <c r="DA81" s="33"/>
      <c r="DB81" s="33"/>
      <c r="DC81" s="33"/>
      <c r="DD81" s="33"/>
      <c r="DE81" s="33"/>
      <c r="DF81" s="33"/>
      <c r="DG81" s="33"/>
      <c r="DH81" s="33"/>
      <c r="DI81" s="33"/>
      <c r="DJ81" s="33"/>
      <c r="DK81" s="33"/>
      <c r="DL81" s="33"/>
      <c r="DM81" s="33"/>
      <c r="DN81" s="33"/>
      <c r="DO81" s="33"/>
      <c r="DP81" s="33"/>
      <c r="DQ81" s="33"/>
      <c r="DR81" s="33"/>
      <c r="DS81" s="33"/>
      <c r="DT81" s="33"/>
      <c r="DU81" s="33"/>
      <c r="DV81" s="33"/>
      <c r="DW81" s="33"/>
      <c r="DX81" s="33"/>
      <c r="DY81" s="33"/>
      <c r="DZ81" s="33"/>
      <c r="EA81" s="33"/>
      <c r="EB81" s="33"/>
      <c r="EC81" s="33"/>
      <c r="ED81" s="33"/>
    </row>
    <row r="82" spans="1:134" ht="15" x14ac:dyDescent="0.25">
      <c r="A82" s="42">
        <v>627</v>
      </c>
      <c r="B82" s="42">
        <v>664.36699999999996</v>
      </c>
      <c r="C82" s="42">
        <v>682</v>
      </c>
      <c r="D82" s="42">
        <v>497.81599999999997</v>
      </c>
      <c r="E82" s="43">
        <v>627</v>
      </c>
      <c r="F82" s="43">
        <v>3030.43</v>
      </c>
      <c r="G82" s="43">
        <v>682</v>
      </c>
      <c r="H82" s="43">
        <v>831.93299999999999</v>
      </c>
      <c r="I82" s="45">
        <v>627</v>
      </c>
      <c r="J82" s="45">
        <v>49818.2</v>
      </c>
      <c r="K82" s="45">
        <v>682</v>
      </c>
      <c r="L82" s="45">
        <v>24715.599999999999</v>
      </c>
      <c r="M82" s="48">
        <v>627</v>
      </c>
      <c r="N82" s="48">
        <v>18278.900000000001</v>
      </c>
      <c r="O82" s="48">
        <v>682</v>
      </c>
      <c r="P82" s="48">
        <v>937.73299999999995</v>
      </c>
      <c r="Q82" s="47">
        <v>627</v>
      </c>
      <c r="R82" s="47">
        <v>10547.9</v>
      </c>
      <c r="S82" s="47">
        <v>682</v>
      </c>
      <c r="T82" s="47">
        <v>2574.5100000000002</v>
      </c>
      <c r="U82" s="102">
        <v>627</v>
      </c>
      <c r="V82" s="102">
        <v>11651.6</v>
      </c>
      <c r="W82" s="102">
        <v>682</v>
      </c>
      <c r="X82" s="102">
        <v>3962.15</v>
      </c>
      <c r="Y82" s="50"/>
      <c r="Z82" s="50"/>
      <c r="AA82" s="50"/>
      <c r="AB82" s="50"/>
      <c r="AC82" s="50"/>
      <c r="AD82" s="50"/>
      <c r="AE82" s="50"/>
      <c r="AF82" s="50"/>
      <c r="AG82" s="50"/>
      <c r="AH82" s="50"/>
      <c r="AI82" s="50"/>
      <c r="AJ82" s="50"/>
      <c r="AK82" s="50"/>
      <c r="AL82" s="50"/>
      <c r="AM82" s="50"/>
      <c r="AN82" s="50"/>
      <c r="AO82" s="50"/>
      <c r="AP82" s="50"/>
      <c r="AQ82" s="50"/>
      <c r="AR82" s="50"/>
      <c r="AS82" s="50"/>
      <c r="AT82" s="50"/>
      <c r="AU82" s="50"/>
      <c r="AV82" s="50"/>
      <c r="AW82" s="50"/>
      <c r="AX82" s="50"/>
      <c r="AY82" s="50"/>
      <c r="AZ82" s="50"/>
      <c r="BA82" s="50"/>
      <c r="BB82" s="50"/>
      <c r="BC82" s="97"/>
      <c r="BD82" s="97"/>
      <c r="BE82" s="97"/>
      <c r="BF82" s="97"/>
      <c r="BG82" s="97"/>
      <c r="BH82" s="97"/>
      <c r="BI82" s="97"/>
      <c r="BJ82" s="97"/>
      <c r="BK82" s="97"/>
      <c r="BL82" s="97"/>
      <c r="BM82" s="97"/>
      <c r="BN82" s="97"/>
      <c r="BO82" s="97"/>
      <c r="BP82" s="97"/>
      <c r="BQ82" s="97"/>
      <c r="BR82" s="33"/>
      <c r="BS82" s="33"/>
      <c r="BT82" s="33"/>
      <c r="BU82" s="33"/>
      <c r="BV82" s="33"/>
      <c r="BW82" s="33"/>
      <c r="BX82" s="33"/>
      <c r="BY82" s="33"/>
      <c r="BZ82" s="33"/>
      <c r="CA82" s="33"/>
      <c r="CB82" s="33"/>
      <c r="CC82" s="33"/>
      <c r="CD82" s="33"/>
      <c r="CE82" s="33"/>
      <c r="CF82" s="33"/>
      <c r="CG82" s="33"/>
      <c r="CH82" s="33"/>
      <c r="CI82" s="33"/>
      <c r="CJ82" s="33"/>
      <c r="CK82" s="33"/>
      <c r="CL82" s="33"/>
      <c r="CM82" s="33"/>
      <c r="CN82" s="33"/>
      <c r="CO82" s="33"/>
      <c r="CP82" s="33"/>
      <c r="CQ82" s="33"/>
      <c r="CR82" s="33"/>
      <c r="CS82" s="33"/>
      <c r="CT82" s="33"/>
      <c r="CU82" s="33"/>
      <c r="CV82" s="33"/>
      <c r="CW82" s="33"/>
      <c r="CX82" s="33"/>
      <c r="CY82" s="33"/>
      <c r="CZ82" s="33"/>
      <c r="DA82" s="33"/>
      <c r="DB82" s="33"/>
      <c r="DC82" s="33"/>
      <c r="DD82" s="33"/>
      <c r="DE82" s="33"/>
      <c r="DF82" s="33"/>
      <c r="DG82" s="33"/>
      <c r="DH82" s="33"/>
      <c r="DI82" s="33"/>
      <c r="DJ82" s="33"/>
      <c r="DK82" s="33"/>
      <c r="DL82" s="33"/>
      <c r="DM82" s="33"/>
      <c r="DN82" s="33"/>
      <c r="DO82" s="33"/>
      <c r="DP82" s="33"/>
      <c r="DQ82" s="33"/>
      <c r="DR82" s="33"/>
      <c r="DS82" s="33"/>
      <c r="DT82" s="33"/>
      <c r="DU82" s="33"/>
      <c r="DV82" s="33"/>
      <c r="DW82" s="33"/>
      <c r="DX82" s="33"/>
      <c r="DY82" s="33"/>
      <c r="DZ82" s="33"/>
      <c r="EA82" s="33"/>
      <c r="EB82" s="33"/>
      <c r="EC82" s="33"/>
      <c r="ED82" s="33"/>
    </row>
    <row r="83" spans="1:134" ht="15" x14ac:dyDescent="0.25">
      <c r="A83" s="42">
        <v>628</v>
      </c>
      <c r="B83" s="42">
        <v>706.38300000000004</v>
      </c>
      <c r="C83" s="42">
        <v>683</v>
      </c>
      <c r="D83" s="42">
        <v>484.56200000000001</v>
      </c>
      <c r="E83" s="43">
        <v>628</v>
      </c>
      <c r="F83" s="43">
        <v>2960.07</v>
      </c>
      <c r="G83" s="43">
        <v>683</v>
      </c>
      <c r="H83" s="43">
        <v>833.68399999999997</v>
      </c>
      <c r="I83" s="45">
        <v>628</v>
      </c>
      <c r="J83" s="45">
        <v>48945</v>
      </c>
      <c r="K83" s="45">
        <v>683</v>
      </c>
      <c r="L83" s="45">
        <v>23938.9</v>
      </c>
      <c r="M83" s="48">
        <v>628</v>
      </c>
      <c r="N83" s="48">
        <v>17788.3</v>
      </c>
      <c r="O83" s="48">
        <v>683</v>
      </c>
      <c r="P83" s="48">
        <v>887.70899999999995</v>
      </c>
      <c r="Q83" s="47">
        <v>628</v>
      </c>
      <c r="R83" s="47">
        <v>11074.7</v>
      </c>
      <c r="S83" s="47">
        <v>683</v>
      </c>
      <c r="T83" s="47">
        <v>2536.1999999999998</v>
      </c>
      <c r="U83" s="102">
        <v>628</v>
      </c>
      <c r="V83" s="102">
        <v>11443.5</v>
      </c>
      <c r="W83" s="102">
        <v>683</v>
      </c>
      <c r="X83" s="102">
        <v>3761.49</v>
      </c>
      <c r="Y83" s="50"/>
      <c r="Z83" s="50"/>
      <c r="AA83" s="50"/>
      <c r="AB83" s="50"/>
      <c r="AC83" s="50"/>
      <c r="AD83" s="50"/>
      <c r="AE83" s="50"/>
      <c r="AF83" s="50"/>
      <c r="AG83" s="50"/>
      <c r="AH83" s="50"/>
      <c r="AI83" s="50"/>
      <c r="AJ83" s="50"/>
      <c r="AK83" s="50"/>
      <c r="AL83" s="50"/>
      <c r="AM83" s="50"/>
      <c r="AN83" s="50"/>
      <c r="AO83" s="50"/>
      <c r="AP83" s="50"/>
      <c r="AQ83" s="50"/>
      <c r="AR83" s="50"/>
      <c r="AS83" s="50"/>
      <c r="AT83" s="50"/>
      <c r="AU83" s="50"/>
      <c r="AV83" s="50"/>
      <c r="AW83" s="50"/>
      <c r="AX83" s="50"/>
      <c r="AY83" s="50"/>
      <c r="AZ83" s="50"/>
      <c r="BA83" s="50"/>
      <c r="BB83" s="50"/>
      <c r="BC83" s="97"/>
      <c r="BD83" s="97"/>
      <c r="BE83" s="97"/>
      <c r="BF83" s="97"/>
      <c r="BG83" s="97"/>
      <c r="BH83" s="97"/>
      <c r="BI83" s="97"/>
      <c r="BJ83" s="97"/>
      <c r="BK83" s="97"/>
      <c r="BL83" s="97"/>
      <c r="BM83" s="97"/>
      <c r="BN83" s="97"/>
      <c r="BO83" s="97"/>
      <c r="BP83" s="97"/>
      <c r="BQ83" s="97"/>
      <c r="BR83" s="33"/>
      <c r="BS83" s="33"/>
      <c r="BT83" s="33"/>
      <c r="BU83" s="33"/>
      <c r="BV83" s="33"/>
      <c r="BW83" s="33"/>
      <c r="BX83" s="33"/>
      <c r="BY83" s="33"/>
      <c r="BZ83" s="33"/>
      <c r="CA83" s="33"/>
      <c r="CB83" s="33"/>
      <c r="CC83" s="33"/>
      <c r="CD83" s="33"/>
      <c r="CE83" s="33"/>
      <c r="CF83" s="33"/>
      <c r="CG83" s="33"/>
      <c r="CH83" s="33"/>
      <c r="CI83" s="33"/>
      <c r="CJ83" s="33"/>
      <c r="CK83" s="33"/>
      <c r="CL83" s="33"/>
      <c r="CM83" s="33"/>
      <c r="CN83" s="33"/>
      <c r="CO83" s="33"/>
      <c r="CP83" s="33"/>
      <c r="CQ83" s="33"/>
      <c r="CR83" s="33"/>
      <c r="CS83" s="33"/>
      <c r="CT83" s="33"/>
      <c r="CU83" s="33"/>
      <c r="CV83" s="33"/>
      <c r="CW83" s="33"/>
      <c r="CX83" s="33"/>
      <c r="CY83" s="33"/>
      <c r="CZ83" s="33"/>
      <c r="DA83" s="33"/>
      <c r="DB83" s="33"/>
      <c r="DC83" s="33"/>
      <c r="DD83" s="33"/>
      <c r="DE83" s="33"/>
      <c r="DF83" s="33"/>
      <c r="DG83" s="33"/>
      <c r="DH83" s="33"/>
      <c r="DI83" s="33"/>
      <c r="DJ83" s="33"/>
      <c r="DK83" s="33"/>
      <c r="DL83" s="33"/>
      <c r="DM83" s="33"/>
      <c r="DN83" s="33"/>
      <c r="DO83" s="33"/>
      <c r="DP83" s="33"/>
      <c r="DQ83" s="33"/>
      <c r="DR83" s="33"/>
      <c r="DS83" s="33"/>
      <c r="DT83" s="33"/>
      <c r="DU83" s="33"/>
      <c r="DV83" s="33"/>
      <c r="DW83" s="33"/>
      <c r="DX83" s="33"/>
      <c r="DY83" s="33"/>
      <c r="DZ83" s="33"/>
      <c r="EA83" s="33"/>
      <c r="EB83" s="33"/>
      <c r="EC83" s="33"/>
      <c r="ED83" s="33"/>
    </row>
    <row r="84" spans="1:134" ht="15" x14ac:dyDescent="0.25">
      <c r="A84" s="42">
        <v>629</v>
      </c>
      <c r="B84" s="42">
        <v>705.38199999999995</v>
      </c>
      <c r="C84" s="42">
        <v>684</v>
      </c>
      <c r="D84" s="42">
        <v>457.55500000000001</v>
      </c>
      <c r="E84" s="43">
        <v>629</v>
      </c>
      <c r="F84" s="43">
        <v>2892.22</v>
      </c>
      <c r="G84" s="43">
        <v>684</v>
      </c>
      <c r="H84" s="43">
        <v>807.173</v>
      </c>
      <c r="I84" s="45">
        <v>629</v>
      </c>
      <c r="J84" s="45">
        <v>47709.8</v>
      </c>
      <c r="K84" s="45">
        <v>684</v>
      </c>
      <c r="L84" s="45">
        <v>23426.6</v>
      </c>
      <c r="M84" s="48">
        <v>629</v>
      </c>
      <c r="N84" s="48">
        <v>17079.8</v>
      </c>
      <c r="O84" s="48">
        <v>684</v>
      </c>
      <c r="P84" s="48">
        <v>921.47500000000002</v>
      </c>
      <c r="Q84" s="47">
        <v>629</v>
      </c>
      <c r="R84" s="47">
        <v>10047.9</v>
      </c>
      <c r="S84" s="47">
        <v>684</v>
      </c>
      <c r="T84" s="47">
        <v>2508.92</v>
      </c>
      <c r="U84" s="102">
        <v>629</v>
      </c>
      <c r="V84" s="102">
        <v>11060.8</v>
      </c>
      <c r="W84" s="102">
        <v>684</v>
      </c>
      <c r="X84" s="102">
        <v>3764</v>
      </c>
      <c r="Y84" s="50"/>
      <c r="Z84" s="50"/>
      <c r="AA84" s="50"/>
      <c r="AB84" s="50"/>
      <c r="AC84" s="50"/>
      <c r="AD84" s="50"/>
      <c r="AE84" s="50"/>
      <c r="AF84" s="50"/>
      <c r="AG84" s="50"/>
      <c r="AH84" s="50"/>
      <c r="AI84" s="50"/>
      <c r="AJ84" s="50"/>
      <c r="AK84" s="50"/>
      <c r="AL84" s="50"/>
      <c r="AM84" s="50"/>
      <c r="AN84" s="50"/>
      <c r="AO84" s="50"/>
      <c r="AP84" s="50"/>
      <c r="AQ84" s="50"/>
      <c r="AR84" s="50"/>
      <c r="AS84" s="50"/>
      <c r="AT84" s="50"/>
      <c r="AU84" s="50"/>
      <c r="AV84" s="50"/>
      <c r="AW84" s="50"/>
      <c r="AX84" s="50"/>
      <c r="AY84" s="50"/>
      <c r="AZ84" s="50"/>
      <c r="BA84" s="50"/>
      <c r="BB84" s="50"/>
      <c r="BC84" s="97"/>
      <c r="BD84" s="97"/>
      <c r="BE84" s="97"/>
      <c r="BF84" s="97"/>
      <c r="BG84" s="97"/>
      <c r="BH84" s="97"/>
      <c r="BI84" s="97"/>
      <c r="BJ84" s="97"/>
      <c r="BK84" s="97"/>
      <c r="BL84" s="97"/>
      <c r="BM84" s="97"/>
      <c r="BN84" s="97"/>
      <c r="BO84" s="97"/>
      <c r="BP84" s="97"/>
      <c r="BQ84" s="97"/>
      <c r="BR84" s="33"/>
      <c r="BS84" s="33"/>
      <c r="BT84" s="33"/>
      <c r="BU84" s="33"/>
      <c r="BV84" s="33"/>
      <c r="BW84" s="33"/>
      <c r="BX84" s="33"/>
      <c r="BY84" s="33"/>
      <c r="BZ84" s="33"/>
      <c r="CA84" s="33"/>
      <c r="CB84" s="33"/>
      <c r="CC84" s="33"/>
      <c r="CD84" s="33"/>
      <c r="CE84" s="33"/>
      <c r="CF84" s="33"/>
      <c r="CG84" s="33"/>
      <c r="CH84" s="33"/>
      <c r="CI84" s="33"/>
      <c r="CJ84" s="33"/>
      <c r="CK84" s="33"/>
      <c r="CL84" s="33"/>
      <c r="CM84" s="33"/>
      <c r="CN84" s="33"/>
      <c r="CO84" s="33"/>
      <c r="CP84" s="33"/>
      <c r="CQ84" s="33"/>
      <c r="CR84" s="33"/>
      <c r="CS84" s="33"/>
      <c r="CT84" s="33"/>
      <c r="CU84" s="33"/>
      <c r="CV84" s="33"/>
      <c r="CW84" s="33"/>
      <c r="CX84" s="33"/>
      <c r="CY84" s="33"/>
      <c r="CZ84" s="33"/>
      <c r="DA84" s="33"/>
      <c r="DB84" s="33"/>
      <c r="DC84" s="33"/>
      <c r="DD84" s="33"/>
      <c r="DE84" s="33"/>
      <c r="DF84" s="33"/>
      <c r="DG84" s="33"/>
      <c r="DH84" s="33"/>
      <c r="DI84" s="33"/>
      <c r="DJ84" s="33"/>
      <c r="DK84" s="33"/>
      <c r="DL84" s="33"/>
      <c r="DM84" s="33"/>
      <c r="DN84" s="33"/>
      <c r="DO84" s="33"/>
      <c r="DP84" s="33"/>
      <c r="DQ84" s="33"/>
      <c r="DR84" s="33"/>
      <c r="DS84" s="33"/>
      <c r="DT84" s="33"/>
      <c r="DU84" s="33"/>
      <c r="DV84" s="33"/>
      <c r="DW84" s="33"/>
      <c r="DX84" s="33"/>
      <c r="DY84" s="33"/>
      <c r="DZ84" s="33"/>
      <c r="EA84" s="33"/>
      <c r="EB84" s="33"/>
      <c r="EC84" s="33"/>
      <c r="ED84" s="33"/>
    </row>
    <row r="85" spans="1:134" ht="15" x14ac:dyDescent="0.25">
      <c r="A85" s="42">
        <v>630</v>
      </c>
      <c r="B85" s="42">
        <v>649.86199999999997</v>
      </c>
      <c r="C85" s="42">
        <v>685</v>
      </c>
      <c r="D85" s="42">
        <v>485.56299999999999</v>
      </c>
      <c r="E85" s="43">
        <v>630</v>
      </c>
      <c r="F85" s="43">
        <v>2880.95</v>
      </c>
      <c r="G85" s="43">
        <v>685</v>
      </c>
      <c r="H85" s="43">
        <v>809.67399999999998</v>
      </c>
      <c r="I85" s="45">
        <v>630</v>
      </c>
      <c r="J85" s="45">
        <v>46518.6</v>
      </c>
      <c r="K85" s="45">
        <v>685</v>
      </c>
      <c r="L85" s="45">
        <v>23099.599999999999</v>
      </c>
      <c r="M85" s="48">
        <v>630</v>
      </c>
      <c r="N85" s="48">
        <v>16436.900000000001</v>
      </c>
      <c r="O85" s="48">
        <v>685</v>
      </c>
      <c r="P85" s="48">
        <v>912.22</v>
      </c>
      <c r="Q85" s="47">
        <v>630</v>
      </c>
      <c r="R85" s="47">
        <v>9703.11</v>
      </c>
      <c r="S85" s="47">
        <v>685</v>
      </c>
      <c r="T85" s="47">
        <v>2427.06</v>
      </c>
      <c r="U85" s="102">
        <v>630</v>
      </c>
      <c r="V85" s="102">
        <v>10708</v>
      </c>
      <c r="W85" s="102">
        <v>685</v>
      </c>
      <c r="X85" s="102">
        <v>3650.03</v>
      </c>
      <c r="Y85" s="50"/>
      <c r="Z85" s="50"/>
      <c r="AA85" s="50"/>
      <c r="AB85" s="50"/>
      <c r="AC85" s="50"/>
      <c r="AD85" s="50"/>
      <c r="AE85" s="50"/>
      <c r="AF85" s="50"/>
      <c r="AG85" s="50"/>
      <c r="AH85" s="50"/>
      <c r="AI85" s="50"/>
      <c r="AJ85" s="50"/>
      <c r="AK85" s="50"/>
      <c r="AL85" s="50"/>
      <c r="AM85" s="50"/>
      <c r="AN85" s="50"/>
      <c r="AO85" s="50"/>
      <c r="AP85" s="50"/>
      <c r="AQ85" s="50"/>
      <c r="AR85" s="50"/>
      <c r="AS85" s="50"/>
      <c r="AT85" s="50"/>
      <c r="AU85" s="50"/>
      <c r="AV85" s="50"/>
      <c r="AW85" s="50"/>
      <c r="AX85" s="50"/>
      <c r="AY85" s="50"/>
      <c r="AZ85" s="50"/>
      <c r="BA85" s="50"/>
      <c r="BB85" s="50"/>
      <c r="BC85" s="97"/>
      <c r="BD85" s="97"/>
      <c r="BE85" s="97"/>
      <c r="BF85" s="97"/>
      <c r="BG85" s="97"/>
      <c r="BH85" s="97"/>
      <c r="BI85" s="97"/>
      <c r="BJ85" s="97"/>
      <c r="BK85" s="97"/>
      <c r="BL85" s="97"/>
      <c r="BM85" s="97"/>
      <c r="BN85" s="97"/>
      <c r="BO85" s="97"/>
      <c r="BP85" s="97"/>
      <c r="BQ85" s="97"/>
      <c r="BR85" s="33"/>
      <c r="BS85" s="33"/>
      <c r="BT85" s="33"/>
      <c r="BU85" s="33"/>
      <c r="BV85" s="33"/>
      <c r="BW85" s="33"/>
      <c r="BX85" s="33"/>
      <c r="BY85" s="33"/>
      <c r="BZ85" s="33"/>
      <c r="CA85" s="33"/>
      <c r="CB85" s="33"/>
      <c r="CC85" s="33"/>
      <c r="CD85" s="33"/>
      <c r="CE85" s="33"/>
      <c r="CF85" s="33"/>
      <c r="CG85" s="33"/>
      <c r="CH85" s="33"/>
      <c r="CI85" s="33"/>
      <c r="CJ85" s="33"/>
      <c r="CK85" s="33"/>
      <c r="CL85" s="33"/>
      <c r="CM85" s="33"/>
      <c r="CN85" s="33"/>
      <c r="CO85" s="33"/>
      <c r="CP85" s="33"/>
      <c r="CQ85" s="33"/>
      <c r="CR85" s="33"/>
      <c r="CS85" s="33"/>
      <c r="CT85" s="33"/>
      <c r="CU85" s="33"/>
      <c r="CV85" s="33"/>
      <c r="CW85" s="33"/>
      <c r="CX85" s="33"/>
      <c r="CY85" s="33"/>
      <c r="CZ85" s="33"/>
      <c r="DA85" s="33"/>
      <c r="DB85" s="33"/>
      <c r="DC85" s="33"/>
      <c r="DD85" s="33"/>
      <c r="DE85" s="33"/>
      <c r="DF85" s="33"/>
      <c r="DG85" s="33"/>
      <c r="DH85" s="33"/>
      <c r="DI85" s="33"/>
      <c r="DJ85" s="33"/>
      <c r="DK85" s="33"/>
      <c r="DL85" s="33"/>
      <c r="DM85" s="33"/>
      <c r="DN85" s="33"/>
      <c r="DO85" s="33"/>
      <c r="DP85" s="33"/>
      <c r="DQ85" s="33"/>
      <c r="DR85" s="33"/>
      <c r="DS85" s="33"/>
      <c r="DT85" s="33"/>
      <c r="DU85" s="33"/>
      <c r="DV85" s="33"/>
      <c r="DW85" s="33"/>
      <c r="DX85" s="33"/>
      <c r="DY85" s="33"/>
      <c r="DZ85" s="33"/>
      <c r="EA85" s="33"/>
      <c r="EB85" s="33"/>
      <c r="EC85" s="33"/>
      <c r="ED85" s="33"/>
    </row>
    <row r="86" spans="1:134" ht="15" x14ac:dyDescent="0.25">
      <c r="A86" s="42">
        <v>631</v>
      </c>
      <c r="B86" s="42">
        <v>659.61599999999999</v>
      </c>
      <c r="C86" s="42">
        <v>686</v>
      </c>
      <c r="D86" s="42">
        <v>487.06299999999999</v>
      </c>
      <c r="E86" s="43">
        <v>631</v>
      </c>
      <c r="F86" s="43">
        <v>2892.21</v>
      </c>
      <c r="G86" s="43">
        <v>686</v>
      </c>
      <c r="H86" s="43">
        <v>806.67200000000003</v>
      </c>
      <c r="I86" s="45">
        <v>631</v>
      </c>
      <c r="J86" s="45">
        <v>45168.9</v>
      </c>
      <c r="K86" s="45">
        <v>686</v>
      </c>
      <c r="L86" s="45">
        <v>22716</v>
      </c>
      <c r="M86" s="48">
        <v>631</v>
      </c>
      <c r="N86" s="48">
        <v>15784.9</v>
      </c>
      <c r="O86" s="48">
        <v>686</v>
      </c>
      <c r="P86" s="48">
        <v>899.21400000000006</v>
      </c>
      <c r="Q86" s="47">
        <v>631</v>
      </c>
      <c r="R86" s="47">
        <v>9388.02</v>
      </c>
      <c r="S86" s="47">
        <v>686</v>
      </c>
      <c r="T86" s="47">
        <v>2427.06</v>
      </c>
      <c r="U86" s="102">
        <v>631</v>
      </c>
      <c r="V86" s="102">
        <v>10392</v>
      </c>
      <c r="W86" s="102">
        <v>686</v>
      </c>
      <c r="X86" s="102">
        <v>3670.07</v>
      </c>
      <c r="Y86" s="50"/>
      <c r="Z86" s="50"/>
      <c r="AA86" s="50"/>
      <c r="AB86" s="50"/>
      <c r="AC86" s="50"/>
      <c r="AD86" s="50"/>
      <c r="AE86" s="50"/>
      <c r="AF86" s="50"/>
      <c r="AG86" s="50"/>
      <c r="AH86" s="50"/>
      <c r="AI86" s="50"/>
      <c r="AJ86" s="50"/>
      <c r="AK86" s="50"/>
      <c r="AL86" s="50"/>
      <c r="AM86" s="50"/>
      <c r="AN86" s="50"/>
      <c r="AO86" s="50"/>
      <c r="AP86" s="50"/>
      <c r="AQ86" s="50"/>
      <c r="AR86" s="50"/>
      <c r="AS86" s="50"/>
      <c r="AT86" s="50"/>
      <c r="AU86" s="50"/>
      <c r="AV86" s="50"/>
      <c r="AW86" s="50"/>
      <c r="AX86" s="50"/>
      <c r="AY86" s="50"/>
      <c r="AZ86" s="50"/>
      <c r="BA86" s="50"/>
      <c r="BB86" s="50"/>
      <c r="BC86" s="97"/>
      <c r="BD86" s="97"/>
      <c r="BE86" s="97"/>
      <c r="BF86" s="97"/>
      <c r="BG86" s="97"/>
      <c r="BH86" s="97"/>
      <c r="BI86" s="97"/>
      <c r="BJ86" s="97"/>
      <c r="BK86" s="97"/>
      <c r="BL86" s="97"/>
      <c r="BM86" s="97"/>
      <c r="BN86" s="97"/>
      <c r="BO86" s="97"/>
      <c r="BP86" s="97"/>
      <c r="BQ86" s="97"/>
      <c r="BR86" s="33"/>
      <c r="BS86" s="33"/>
      <c r="BT86" s="33"/>
      <c r="BU86" s="33"/>
      <c r="BV86" s="33"/>
      <c r="BW86" s="33"/>
      <c r="BX86" s="33"/>
      <c r="BY86" s="33"/>
      <c r="BZ86" s="33"/>
      <c r="CA86" s="33"/>
      <c r="CB86" s="33"/>
      <c r="CC86" s="33"/>
      <c r="CD86" s="33"/>
      <c r="CE86" s="33"/>
      <c r="CF86" s="33"/>
      <c r="CG86" s="33"/>
      <c r="CH86" s="33"/>
      <c r="CI86" s="33"/>
      <c r="CJ86" s="33"/>
      <c r="CK86" s="33"/>
      <c r="CL86" s="33"/>
      <c r="CM86" s="33"/>
      <c r="CN86" s="33"/>
      <c r="CO86" s="33"/>
      <c r="CP86" s="33"/>
      <c r="CQ86" s="33"/>
      <c r="CR86" s="33"/>
      <c r="CS86" s="33"/>
      <c r="CT86" s="33"/>
      <c r="CU86" s="33"/>
      <c r="CV86" s="33"/>
      <c r="CW86" s="33"/>
      <c r="CX86" s="33"/>
      <c r="CY86" s="33"/>
      <c r="CZ86" s="33"/>
      <c r="DA86" s="33"/>
      <c r="DB86" s="33"/>
      <c r="DC86" s="33"/>
      <c r="DD86" s="33"/>
      <c r="DE86" s="33"/>
      <c r="DF86" s="33"/>
      <c r="DG86" s="33"/>
      <c r="DH86" s="33"/>
      <c r="DI86" s="33"/>
      <c r="DJ86" s="33"/>
      <c r="DK86" s="33"/>
      <c r="DL86" s="33"/>
      <c r="DM86" s="33"/>
      <c r="DN86" s="33"/>
      <c r="DO86" s="33"/>
      <c r="DP86" s="33"/>
      <c r="DQ86" s="33"/>
      <c r="DR86" s="33"/>
      <c r="DS86" s="33"/>
      <c r="DT86" s="33"/>
      <c r="DU86" s="33"/>
      <c r="DV86" s="33"/>
      <c r="DW86" s="33"/>
      <c r="DX86" s="33"/>
      <c r="DY86" s="33"/>
      <c r="DZ86" s="33"/>
      <c r="EA86" s="33"/>
      <c r="EB86" s="33"/>
      <c r="EC86" s="33"/>
      <c r="ED86" s="33"/>
    </row>
    <row r="87" spans="1:134" ht="15" x14ac:dyDescent="0.25">
      <c r="A87" s="42">
        <v>632</v>
      </c>
      <c r="B87" s="42">
        <v>631.85599999999999</v>
      </c>
      <c r="C87" s="42">
        <v>687</v>
      </c>
      <c r="D87" s="42">
        <v>462.30700000000002</v>
      </c>
      <c r="E87" s="43">
        <v>632</v>
      </c>
      <c r="F87" s="43">
        <v>2739.74</v>
      </c>
      <c r="G87" s="43">
        <v>687</v>
      </c>
      <c r="H87" s="43">
        <v>763.90499999999997</v>
      </c>
      <c r="I87" s="45">
        <v>632</v>
      </c>
      <c r="J87" s="45">
        <v>44310.400000000001</v>
      </c>
      <c r="K87" s="45">
        <v>687</v>
      </c>
      <c r="L87" s="45">
        <v>22135.5</v>
      </c>
      <c r="M87" s="48">
        <v>632</v>
      </c>
      <c r="N87" s="48">
        <v>15316.3</v>
      </c>
      <c r="O87" s="48">
        <v>687</v>
      </c>
      <c r="P87" s="48">
        <v>895.96299999999997</v>
      </c>
      <c r="Q87" s="47">
        <v>632</v>
      </c>
      <c r="R87" s="47">
        <v>9111.42</v>
      </c>
      <c r="S87" s="47">
        <v>687</v>
      </c>
      <c r="T87" s="47">
        <v>2378.25</v>
      </c>
      <c r="U87" s="102">
        <v>632</v>
      </c>
      <c r="V87" s="102">
        <v>10137.9</v>
      </c>
      <c r="W87" s="102">
        <v>687</v>
      </c>
      <c r="X87" s="102">
        <v>3535.06</v>
      </c>
      <c r="Y87" s="50"/>
      <c r="Z87" s="50"/>
      <c r="AA87" s="50"/>
      <c r="AB87" s="50"/>
      <c r="AC87" s="50"/>
      <c r="AD87" s="50"/>
      <c r="AE87" s="50"/>
      <c r="AF87" s="50"/>
      <c r="AG87" s="50"/>
      <c r="AH87" s="50"/>
      <c r="AI87" s="50"/>
      <c r="AJ87" s="50"/>
      <c r="AK87" s="50"/>
      <c r="AL87" s="50"/>
      <c r="AM87" s="50"/>
      <c r="AN87" s="50"/>
      <c r="AO87" s="50"/>
      <c r="AP87" s="50"/>
      <c r="AQ87" s="50"/>
      <c r="AR87" s="50"/>
      <c r="AS87" s="50"/>
      <c r="AT87" s="50"/>
      <c r="AU87" s="50"/>
      <c r="AV87" s="50"/>
      <c r="AW87" s="50"/>
      <c r="AX87" s="50"/>
      <c r="AY87" s="50"/>
      <c r="AZ87" s="50"/>
      <c r="BA87" s="50"/>
      <c r="BB87" s="50"/>
      <c r="BC87" s="97"/>
      <c r="BD87" s="97"/>
      <c r="BE87" s="97"/>
      <c r="BF87" s="97"/>
      <c r="BG87" s="97"/>
      <c r="BH87" s="97"/>
      <c r="BI87" s="97"/>
      <c r="BJ87" s="97"/>
      <c r="BK87" s="97"/>
      <c r="BL87" s="97"/>
      <c r="BM87" s="97"/>
      <c r="BN87" s="97"/>
      <c r="BO87" s="97"/>
      <c r="BP87" s="97"/>
      <c r="BQ87" s="97"/>
      <c r="BR87" s="33"/>
      <c r="BS87" s="33"/>
      <c r="BT87" s="33"/>
      <c r="BU87" s="33"/>
      <c r="BV87" s="33"/>
      <c r="BW87" s="33"/>
      <c r="BX87" s="33"/>
      <c r="BY87" s="33"/>
      <c r="BZ87" s="33"/>
      <c r="CA87" s="33"/>
      <c r="CB87" s="33"/>
      <c r="CC87" s="33"/>
      <c r="CD87" s="33"/>
      <c r="CE87" s="33"/>
      <c r="CF87" s="33"/>
      <c r="CG87" s="33"/>
      <c r="CH87" s="33"/>
      <c r="CI87" s="33"/>
      <c r="CJ87" s="33"/>
      <c r="CK87" s="33"/>
      <c r="CL87" s="33"/>
      <c r="CM87" s="33"/>
      <c r="CN87" s="33"/>
      <c r="CO87" s="33"/>
      <c r="CP87" s="33"/>
      <c r="CQ87" s="33"/>
      <c r="CR87" s="33"/>
      <c r="CS87" s="33"/>
      <c r="CT87" s="33"/>
      <c r="CU87" s="33"/>
      <c r="CV87" s="33"/>
      <c r="CW87" s="33"/>
      <c r="CX87" s="33"/>
      <c r="CY87" s="33"/>
      <c r="CZ87" s="33"/>
      <c r="DA87" s="33"/>
      <c r="DB87" s="33"/>
      <c r="DC87" s="33"/>
      <c r="DD87" s="33"/>
      <c r="DE87" s="33"/>
      <c r="DF87" s="33"/>
      <c r="DG87" s="33"/>
      <c r="DH87" s="33"/>
      <c r="DI87" s="33"/>
      <c r="DJ87" s="33"/>
      <c r="DK87" s="33"/>
      <c r="DL87" s="33"/>
      <c r="DM87" s="33"/>
      <c r="DN87" s="33"/>
      <c r="DO87" s="33"/>
      <c r="DP87" s="33"/>
      <c r="DQ87" s="33"/>
      <c r="DR87" s="33"/>
      <c r="DS87" s="33"/>
      <c r="DT87" s="33"/>
      <c r="DU87" s="33"/>
      <c r="DV87" s="33"/>
      <c r="DW87" s="33"/>
      <c r="DX87" s="33"/>
      <c r="DY87" s="33"/>
      <c r="DZ87" s="33"/>
      <c r="EA87" s="33"/>
      <c r="EB87" s="33"/>
      <c r="EC87" s="33"/>
      <c r="ED87" s="33"/>
    </row>
    <row r="88" spans="1:134" ht="15" x14ac:dyDescent="0.25">
      <c r="A88" s="42">
        <v>633</v>
      </c>
      <c r="B88" s="42">
        <v>668.61900000000003</v>
      </c>
      <c r="C88" s="42">
        <v>688</v>
      </c>
      <c r="D88" s="42">
        <v>452.80399999999997</v>
      </c>
      <c r="E88" s="43">
        <v>633</v>
      </c>
      <c r="F88" s="43">
        <v>2711.95</v>
      </c>
      <c r="G88" s="43">
        <v>688</v>
      </c>
      <c r="H88" s="43">
        <v>775.41</v>
      </c>
      <c r="I88" s="45">
        <v>633</v>
      </c>
      <c r="J88" s="45">
        <v>42867.1</v>
      </c>
      <c r="K88" s="45">
        <v>688</v>
      </c>
      <c r="L88" s="45">
        <v>21380.1</v>
      </c>
      <c r="M88" s="48">
        <v>633</v>
      </c>
      <c r="N88" s="48">
        <v>14721.1</v>
      </c>
      <c r="O88" s="48">
        <v>688</v>
      </c>
      <c r="P88" s="48">
        <v>900.96500000000003</v>
      </c>
      <c r="Q88" s="47">
        <v>633</v>
      </c>
      <c r="R88" s="47">
        <v>8900.92</v>
      </c>
      <c r="S88" s="47">
        <v>688</v>
      </c>
      <c r="T88" s="47">
        <v>2313.17</v>
      </c>
      <c r="U88" s="102">
        <v>633</v>
      </c>
      <c r="V88" s="102">
        <v>9926.26</v>
      </c>
      <c r="W88" s="102">
        <v>688</v>
      </c>
      <c r="X88" s="102">
        <v>3429.61</v>
      </c>
      <c r="Y88" s="50"/>
      <c r="Z88" s="50"/>
      <c r="AA88" s="50"/>
      <c r="AB88" s="50"/>
      <c r="AC88" s="50"/>
      <c r="AD88" s="50"/>
      <c r="AE88" s="50"/>
      <c r="AF88" s="50"/>
      <c r="AG88" s="50"/>
      <c r="AH88" s="50"/>
      <c r="AI88" s="50"/>
      <c r="AJ88" s="50"/>
      <c r="AK88" s="50"/>
      <c r="AL88" s="50"/>
      <c r="AM88" s="50"/>
      <c r="AN88" s="50"/>
      <c r="AO88" s="50"/>
      <c r="AP88" s="50"/>
      <c r="AQ88" s="50"/>
      <c r="AR88" s="50"/>
      <c r="AS88" s="50"/>
      <c r="AT88" s="50"/>
      <c r="AU88" s="50"/>
      <c r="AV88" s="50"/>
      <c r="AW88" s="50"/>
      <c r="AX88" s="50"/>
      <c r="AY88" s="50"/>
      <c r="AZ88" s="50"/>
      <c r="BA88" s="50"/>
      <c r="BB88" s="50"/>
      <c r="BC88" s="97"/>
      <c r="BD88" s="97"/>
      <c r="BE88" s="97"/>
      <c r="BF88" s="97"/>
      <c r="BG88" s="97"/>
      <c r="BH88" s="97"/>
      <c r="BI88" s="97"/>
      <c r="BJ88" s="97"/>
      <c r="BK88" s="97"/>
      <c r="BL88" s="97"/>
      <c r="BM88" s="97"/>
      <c r="BN88" s="97"/>
      <c r="BO88" s="97"/>
      <c r="BP88" s="97"/>
      <c r="BQ88" s="97"/>
      <c r="BR88" s="33"/>
      <c r="BS88" s="33"/>
      <c r="BT88" s="33"/>
      <c r="BU88" s="33"/>
      <c r="BV88" s="33"/>
      <c r="BW88" s="33"/>
      <c r="BX88" s="33"/>
      <c r="BY88" s="33"/>
      <c r="BZ88" s="33"/>
      <c r="CA88" s="33"/>
      <c r="CB88" s="33"/>
      <c r="CC88" s="33"/>
      <c r="CD88" s="33"/>
      <c r="CE88" s="33"/>
      <c r="CF88" s="33"/>
      <c r="CG88" s="33"/>
      <c r="CH88" s="33"/>
      <c r="CI88" s="33"/>
      <c r="CJ88" s="33"/>
      <c r="CK88" s="33"/>
      <c r="CL88" s="33"/>
      <c r="CM88" s="33"/>
      <c r="CN88" s="33"/>
      <c r="CO88" s="33"/>
      <c r="CP88" s="33"/>
      <c r="CQ88" s="33"/>
      <c r="CR88" s="33"/>
      <c r="CS88" s="33"/>
      <c r="CT88" s="33"/>
      <c r="CU88" s="33"/>
      <c r="CV88" s="33"/>
      <c r="CW88" s="33"/>
      <c r="CX88" s="33"/>
      <c r="CY88" s="33"/>
      <c r="CZ88" s="33"/>
      <c r="DA88" s="33"/>
      <c r="DB88" s="33"/>
      <c r="DC88" s="33"/>
      <c r="DD88" s="33"/>
      <c r="DE88" s="33"/>
      <c r="DF88" s="33"/>
      <c r="DG88" s="33"/>
      <c r="DH88" s="33"/>
      <c r="DI88" s="33"/>
      <c r="DJ88" s="33"/>
      <c r="DK88" s="33"/>
      <c r="DL88" s="33"/>
      <c r="DM88" s="33"/>
      <c r="DN88" s="33"/>
      <c r="DO88" s="33"/>
      <c r="DP88" s="33"/>
      <c r="DQ88" s="33"/>
      <c r="DR88" s="33"/>
      <c r="DS88" s="33"/>
      <c r="DT88" s="33"/>
      <c r="DU88" s="33"/>
      <c r="DV88" s="33"/>
      <c r="DW88" s="33"/>
      <c r="DX88" s="33"/>
      <c r="DY88" s="33"/>
      <c r="DZ88" s="33"/>
      <c r="EA88" s="33"/>
      <c r="EB88" s="33"/>
      <c r="EC88" s="33"/>
      <c r="ED88" s="33"/>
    </row>
    <row r="89" spans="1:134" ht="15" x14ac:dyDescent="0.25">
      <c r="A89" s="42">
        <v>634</v>
      </c>
      <c r="B89" s="42">
        <v>650.36199999999997</v>
      </c>
      <c r="C89" s="42">
        <v>689</v>
      </c>
      <c r="D89" s="42">
        <v>464.05700000000002</v>
      </c>
      <c r="E89" s="43">
        <v>634</v>
      </c>
      <c r="F89" s="43">
        <v>2666.13</v>
      </c>
      <c r="G89" s="43">
        <v>689</v>
      </c>
      <c r="H89" s="43">
        <v>748.14800000000002</v>
      </c>
      <c r="I89" s="45">
        <v>634</v>
      </c>
      <c r="J89" s="45">
        <v>41607.1</v>
      </c>
      <c r="K89" s="45">
        <v>689</v>
      </c>
      <c r="L89" s="45">
        <v>20754</v>
      </c>
      <c r="M89" s="48">
        <v>634</v>
      </c>
      <c r="N89" s="48">
        <v>14122.1</v>
      </c>
      <c r="O89" s="48">
        <v>689</v>
      </c>
      <c r="P89" s="48">
        <v>885.45799999999997</v>
      </c>
      <c r="Q89" s="47">
        <v>634</v>
      </c>
      <c r="R89" s="47">
        <v>8806.2800000000007</v>
      </c>
      <c r="S89" s="47">
        <v>689</v>
      </c>
      <c r="T89" s="47">
        <v>2248.09</v>
      </c>
      <c r="U89" s="102">
        <v>634</v>
      </c>
      <c r="V89" s="102">
        <v>9657.1200000000008</v>
      </c>
      <c r="W89" s="102">
        <v>689</v>
      </c>
      <c r="X89" s="102">
        <v>3411.08</v>
      </c>
      <c r="Y89" s="50"/>
      <c r="Z89" s="50"/>
      <c r="AA89" s="50"/>
      <c r="AB89" s="50"/>
      <c r="AC89" s="50"/>
      <c r="AD89" s="50"/>
      <c r="AE89" s="50"/>
      <c r="AF89" s="50"/>
      <c r="AG89" s="50"/>
      <c r="AH89" s="50"/>
      <c r="AI89" s="50"/>
      <c r="AJ89" s="50"/>
      <c r="AK89" s="50"/>
      <c r="AL89" s="50"/>
      <c r="AM89" s="50"/>
      <c r="AN89" s="50"/>
      <c r="AO89" s="50"/>
      <c r="AP89" s="50"/>
      <c r="AQ89" s="50"/>
      <c r="AR89" s="50"/>
      <c r="AS89" s="50"/>
      <c r="AT89" s="50"/>
      <c r="AU89" s="50"/>
      <c r="AV89" s="50"/>
      <c r="AW89" s="50"/>
      <c r="AX89" s="50"/>
      <c r="AY89" s="50"/>
      <c r="AZ89" s="50"/>
      <c r="BA89" s="50"/>
      <c r="BB89" s="50"/>
      <c r="BC89" s="97"/>
      <c r="BD89" s="97"/>
      <c r="BE89" s="97"/>
      <c r="BF89" s="97"/>
      <c r="BG89" s="97"/>
      <c r="BH89" s="97"/>
      <c r="BI89" s="97"/>
      <c r="BJ89" s="97"/>
      <c r="BK89" s="97"/>
      <c r="BL89" s="97"/>
      <c r="BM89" s="97"/>
      <c r="BN89" s="97"/>
      <c r="BO89" s="97"/>
      <c r="BP89" s="97"/>
      <c r="BQ89" s="97"/>
      <c r="BR89" s="33"/>
      <c r="BS89" s="33"/>
      <c r="BT89" s="33"/>
      <c r="BU89" s="33"/>
      <c r="BV89" s="33"/>
      <c r="BW89" s="33"/>
      <c r="BX89" s="33"/>
      <c r="BY89" s="33"/>
      <c r="BZ89" s="33"/>
      <c r="CA89" s="33"/>
      <c r="CB89" s="33"/>
      <c r="CC89" s="33"/>
      <c r="CD89" s="33"/>
      <c r="CE89" s="33"/>
      <c r="CF89" s="33"/>
      <c r="CG89" s="33"/>
      <c r="CH89" s="33"/>
      <c r="CI89" s="33"/>
      <c r="CJ89" s="33"/>
      <c r="CK89" s="33"/>
      <c r="CL89" s="33"/>
      <c r="CM89" s="33"/>
      <c r="CN89" s="33"/>
      <c r="CO89" s="33"/>
      <c r="CP89" s="33"/>
      <c r="CQ89" s="33"/>
      <c r="CR89" s="33"/>
      <c r="CS89" s="33"/>
      <c r="CT89" s="33"/>
      <c r="CU89" s="33"/>
      <c r="CV89" s="33"/>
      <c r="CW89" s="33"/>
      <c r="CX89" s="33"/>
      <c r="CY89" s="33"/>
      <c r="CZ89" s="33"/>
      <c r="DA89" s="33"/>
      <c r="DB89" s="33"/>
      <c r="DC89" s="33"/>
      <c r="DD89" s="33"/>
      <c r="DE89" s="33"/>
      <c r="DF89" s="33"/>
      <c r="DG89" s="33"/>
      <c r="DH89" s="33"/>
      <c r="DI89" s="33"/>
      <c r="DJ89" s="33"/>
      <c r="DK89" s="33"/>
      <c r="DL89" s="33"/>
      <c r="DM89" s="33"/>
      <c r="DN89" s="33"/>
      <c r="DO89" s="33"/>
      <c r="DP89" s="33"/>
      <c r="DQ89" s="33"/>
      <c r="DR89" s="33"/>
      <c r="DS89" s="33"/>
      <c r="DT89" s="33"/>
      <c r="DU89" s="33"/>
      <c r="DV89" s="33"/>
      <c r="DW89" s="33"/>
      <c r="DX89" s="33"/>
      <c r="DY89" s="33"/>
      <c r="DZ89" s="33"/>
      <c r="EA89" s="33"/>
      <c r="EB89" s="33"/>
      <c r="EC89" s="33"/>
      <c r="ED89" s="33"/>
    </row>
    <row r="90" spans="1:134" ht="15" x14ac:dyDescent="0.25">
      <c r="A90" s="42">
        <v>635</v>
      </c>
      <c r="B90" s="42">
        <v>664.36699999999996</v>
      </c>
      <c r="C90" s="42">
        <v>690</v>
      </c>
      <c r="D90" s="42">
        <v>486.31299999999999</v>
      </c>
      <c r="E90" s="43">
        <v>635</v>
      </c>
      <c r="F90" s="43">
        <v>2599.29</v>
      </c>
      <c r="G90" s="43">
        <v>690</v>
      </c>
      <c r="H90" s="43">
        <v>754.40099999999995</v>
      </c>
      <c r="I90" s="45">
        <v>635</v>
      </c>
      <c r="J90" s="45">
        <v>40445.199999999997</v>
      </c>
      <c r="K90" s="45">
        <v>690</v>
      </c>
      <c r="L90" s="45">
        <v>20082.3</v>
      </c>
      <c r="M90" s="48">
        <v>635</v>
      </c>
      <c r="N90" s="48">
        <v>13515.4</v>
      </c>
      <c r="O90" s="48">
        <v>690</v>
      </c>
      <c r="P90" s="48">
        <v>877.95399999999995</v>
      </c>
      <c r="Q90" s="47">
        <v>635</v>
      </c>
      <c r="R90" s="47">
        <v>8370.51</v>
      </c>
      <c r="S90" s="47">
        <v>690</v>
      </c>
      <c r="T90" s="47">
        <v>2206.29</v>
      </c>
      <c r="U90" s="102">
        <v>635</v>
      </c>
      <c r="V90" s="102">
        <v>9314.66</v>
      </c>
      <c r="W90" s="102">
        <v>690</v>
      </c>
      <c r="X90" s="102">
        <v>3232.77</v>
      </c>
      <c r="Y90" s="50"/>
      <c r="Z90" s="50"/>
      <c r="AA90" s="50"/>
      <c r="AB90" s="50"/>
      <c r="AC90" s="50"/>
      <c r="AD90" s="50"/>
      <c r="AE90" s="50"/>
      <c r="AF90" s="50"/>
      <c r="AG90" s="50"/>
      <c r="AH90" s="50"/>
      <c r="AI90" s="50"/>
      <c r="AJ90" s="50"/>
      <c r="AK90" s="50"/>
      <c r="AL90" s="50"/>
      <c r="AM90" s="50"/>
      <c r="AN90" s="50"/>
      <c r="AO90" s="50"/>
      <c r="AP90" s="50"/>
      <c r="AQ90" s="50"/>
      <c r="AR90" s="50"/>
      <c r="AS90" s="50"/>
      <c r="AT90" s="50"/>
      <c r="AU90" s="50"/>
      <c r="AV90" s="50"/>
      <c r="AW90" s="50"/>
      <c r="AX90" s="50"/>
      <c r="AY90" s="50"/>
      <c r="AZ90" s="50"/>
      <c r="BA90" s="50"/>
      <c r="BB90" s="50"/>
      <c r="BC90" s="97"/>
      <c r="BD90" s="97"/>
      <c r="BE90" s="97"/>
      <c r="BF90" s="97"/>
      <c r="BG90" s="97"/>
      <c r="BH90" s="97"/>
      <c r="BI90" s="97"/>
      <c r="BJ90" s="97"/>
      <c r="BK90" s="97"/>
      <c r="BL90" s="97"/>
      <c r="BM90" s="97"/>
      <c r="BN90" s="97"/>
      <c r="BO90" s="97"/>
      <c r="BP90" s="97"/>
      <c r="BQ90" s="97"/>
      <c r="BR90" s="33"/>
      <c r="BS90" s="33"/>
      <c r="BT90" s="33"/>
      <c r="BU90" s="33"/>
      <c r="BV90" s="33"/>
      <c r="BW90" s="33"/>
      <c r="BX90" s="33"/>
      <c r="BY90" s="33"/>
      <c r="BZ90" s="33"/>
      <c r="CA90" s="33"/>
      <c r="CB90" s="33"/>
      <c r="CC90" s="33"/>
      <c r="CD90" s="33"/>
      <c r="CE90" s="33"/>
      <c r="CF90" s="33"/>
      <c r="CG90" s="33"/>
      <c r="CH90" s="33"/>
      <c r="CI90" s="33"/>
      <c r="CJ90" s="33"/>
      <c r="CK90" s="33"/>
      <c r="CL90" s="33"/>
      <c r="CM90" s="33"/>
      <c r="CN90" s="33"/>
      <c r="CO90" s="33"/>
      <c r="CP90" s="33"/>
      <c r="CQ90" s="33"/>
      <c r="CR90" s="33"/>
      <c r="CS90" s="33"/>
      <c r="CT90" s="33"/>
      <c r="CU90" s="33"/>
      <c r="CV90" s="33"/>
      <c r="CW90" s="33"/>
      <c r="CX90" s="33"/>
      <c r="CY90" s="33"/>
      <c r="CZ90" s="33"/>
      <c r="DA90" s="33"/>
      <c r="DB90" s="33"/>
      <c r="DC90" s="33"/>
      <c r="DD90" s="33"/>
      <c r="DE90" s="33"/>
      <c r="DF90" s="33"/>
      <c r="DG90" s="33"/>
      <c r="DH90" s="33"/>
      <c r="DI90" s="33"/>
      <c r="DJ90" s="33"/>
      <c r="DK90" s="33"/>
      <c r="DL90" s="33"/>
      <c r="DM90" s="33"/>
      <c r="DN90" s="33"/>
      <c r="DO90" s="33"/>
      <c r="DP90" s="33"/>
      <c r="DQ90" s="33"/>
      <c r="DR90" s="33"/>
      <c r="DS90" s="33"/>
      <c r="DT90" s="33"/>
      <c r="DU90" s="33"/>
      <c r="DV90" s="33"/>
      <c r="DW90" s="33"/>
      <c r="DX90" s="33"/>
      <c r="DY90" s="33"/>
      <c r="DZ90" s="33"/>
      <c r="EA90" s="33"/>
      <c r="EB90" s="33"/>
      <c r="EC90" s="33"/>
      <c r="ED90" s="33"/>
    </row>
    <row r="91" spans="1:134" ht="15" x14ac:dyDescent="0.25">
      <c r="A91" s="42">
        <v>636</v>
      </c>
      <c r="B91" s="42">
        <v>674.62099999999998</v>
      </c>
      <c r="C91" s="42">
        <v>691</v>
      </c>
      <c r="D91" s="42">
        <v>458.30599999999998</v>
      </c>
      <c r="E91" s="43">
        <v>636</v>
      </c>
      <c r="F91" s="43">
        <v>2560.2399999999998</v>
      </c>
      <c r="G91" s="43">
        <v>691</v>
      </c>
      <c r="H91" s="43">
        <v>754.15099999999995</v>
      </c>
      <c r="I91" s="45">
        <v>636</v>
      </c>
      <c r="J91" s="45">
        <v>39275</v>
      </c>
      <c r="K91" s="45">
        <v>691</v>
      </c>
      <c r="L91" s="45">
        <v>19228.2</v>
      </c>
      <c r="M91" s="48">
        <v>636</v>
      </c>
      <c r="N91" s="48">
        <v>12935.4</v>
      </c>
      <c r="O91" s="48">
        <v>691</v>
      </c>
      <c r="P91" s="48">
        <v>841.68799999999999</v>
      </c>
      <c r="Q91" s="47">
        <v>636</v>
      </c>
      <c r="R91" s="47">
        <v>8140.25</v>
      </c>
      <c r="S91" s="47">
        <v>691</v>
      </c>
      <c r="T91" s="47">
        <v>2115.44</v>
      </c>
      <c r="U91" s="102">
        <v>636</v>
      </c>
      <c r="V91" s="102">
        <v>9139.56</v>
      </c>
      <c r="W91" s="102">
        <v>691</v>
      </c>
      <c r="X91" s="102">
        <v>3116.57</v>
      </c>
      <c r="Y91" s="50"/>
      <c r="Z91" s="50"/>
      <c r="AA91" s="50"/>
      <c r="AB91" s="50"/>
      <c r="AC91" s="50"/>
      <c r="AD91" s="50"/>
      <c r="AE91" s="50"/>
      <c r="AF91" s="50"/>
      <c r="AG91" s="50"/>
      <c r="AH91" s="50"/>
      <c r="AI91" s="50"/>
      <c r="AJ91" s="50"/>
      <c r="AK91" s="50"/>
      <c r="AL91" s="50"/>
      <c r="AM91" s="50"/>
      <c r="AN91" s="50"/>
      <c r="AO91" s="50"/>
      <c r="AP91" s="50"/>
      <c r="AQ91" s="50"/>
      <c r="AR91" s="50"/>
      <c r="AS91" s="50"/>
      <c r="AT91" s="50"/>
      <c r="AU91" s="50"/>
      <c r="AV91" s="50"/>
      <c r="AW91" s="50"/>
      <c r="AX91" s="50"/>
      <c r="AY91" s="50"/>
      <c r="AZ91" s="50"/>
      <c r="BA91" s="50"/>
      <c r="BB91" s="50"/>
      <c r="BC91" s="97"/>
      <c r="BD91" s="97"/>
      <c r="BE91" s="97"/>
      <c r="BF91" s="97"/>
      <c r="BG91" s="97"/>
      <c r="BH91" s="97"/>
      <c r="BI91" s="97"/>
      <c r="BJ91" s="97"/>
      <c r="BK91" s="97"/>
      <c r="BL91" s="97"/>
      <c r="BM91" s="97"/>
      <c r="BN91" s="97"/>
      <c r="BO91" s="97"/>
      <c r="BP91" s="97"/>
      <c r="BQ91" s="97"/>
      <c r="BR91" s="33"/>
      <c r="BS91" s="33"/>
      <c r="BT91" s="33"/>
      <c r="BU91" s="33"/>
      <c r="BV91" s="33"/>
      <c r="BW91" s="33"/>
      <c r="BX91" s="33"/>
      <c r="BY91" s="33"/>
      <c r="BZ91" s="33"/>
      <c r="CA91" s="33"/>
      <c r="CB91" s="33"/>
      <c r="CC91" s="33"/>
      <c r="CD91" s="33"/>
      <c r="CE91" s="33"/>
      <c r="CF91" s="33"/>
      <c r="CG91" s="33"/>
      <c r="CH91" s="33"/>
      <c r="CI91" s="33"/>
      <c r="CJ91" s="33"/>
      <c r="CK91" s="33"/>
      <c r="CL91" s="33"/>
      <c r="CM91" s="33"/>
      <c r="CN91" s="33"/>
      <c r="CO91" s="33"/>
      <c r="CP91" s="33"/>
      <c r="CQ91" s="33"/>
      <c r="CR91" s="33"/>
      <c r="CS91" s="33"/>
      <c r="CT91" s="33"/>
      <c r="CU91" s="33"/>
      <c r="CV91" s="33"/>
      <c r="CW91" s="33"/>
      <c r="CX91" s="33"/>
      <c r="CY91" s="33"/>
      <c r="CZ91" s="33"/>
      <c r="DA91" s="33"/>
      <c r="DB91" s="33"/>
      <c r="DC91" s="33"/>
      <c r="DD91" s="33"/>
      <c r="DE91" s="33"/>
      <c r="DF91" s="33"/>
      <c r="DG91" s="33"/>
      <c r="DH91" s="33"/>
      <c r="DI91" s="33"/>
      <c r="DJ91" s="33"/>
      <c r="DK91" s="33"/>
      <c r="DL91" s="33"/>
      <c r="DM91" s="33"/>
      <c r="DN91" s="33"/>
      <c r="DO91" s="33"/>
      <c r="DP91" s="33"/>
      <c r="DQ91" s="33"/>
      <c r="DR91" s="33"/>
      <c r="DS91" s="33"/>
      <c r="DT91" s="33"/>
      <c r="DU91" s="33"/>
      <c r="DV91" s="33"/>
      <c r="DW91" s="33"/>
      <c r="DX91" s="33"/>
      <c r="DY91" s="33"/>
      <c r="DZ91" s="33"/>
      <c r="EA91" s="33"/>
      <c r="EB91" s="33"/>
      <c r="EC91" s="33"/>
      <c r="ED91" s="33"/>
    </row>
    <row r="92" spans="1:134" ht="15" x14ac:dyDescent="0.25">
      <c r="A92" s="42">
        <v>637</v>
      </c>
      <c r="B92" s="42">
        <v>735.64499999999998</v>
      </c>
      <c r="C92" s="42">
        <v>692</v>
      </c>
      <c r="D92" s="42">
        <v>475.81</v>
      </c>
      <c r="E92" s="43">
        <v>637</v>
      </c>
      <c r="F92" s="43">
        <v>2557.23</v>
      </c>
      <c r="G92" s="43">
        <v>692</v>
      </c>
      <c r="H92" s="43">
        <v>765.40499999999997</v>
      </c>
      <c r="I92" s="45">
        <v>637</v>
      </c>
      <c r="J92" s="45">
        <v>38546.800000000003</v>
      </c>
      <c r="K92" s="45">
        <v>692</v>
      </c>
      <c r="L92" s="45">
        <v>18563.2</v>
      </c>
      <c r="M92" s="48">
        <v>637</v>
      </c>
      <c r="N92" s="48">
        <v>12602.4</v>
      </c>
      <c r="O92" s="48">
        <v>692</v>
      </c>
      <c r="P92" s="48">
        <v>858.94600000000003</v>
      </c>
      <c r="Q92" s="47">
        <v>637</v>
      </c>
      <c r="R92" s="47">
        <v>8080.05</v>
      </c>
      <c r="S92" s="47">
        <v>692</v>
      </c>
      <c r="T92" s="47">
        <v>2048.86</v>
      </c>
      <c r="U92" s="102">
        <v>637</v>
      </c>
      <c r="V92" s="102">
        <v>8842.9</v>
      </c>
      <c r="W92" s="102">
        <v>692</v>
      </c>
      <c r="X92" s="102">
        <v>3049.21</v>
      </c>
      <c r="Y92" s="50"/>
      <c r="Z92" s="50"/>
      <c r="AA92" s="50"/>
      <c r="AB92" s="50"/>
      <c r="AC92" s="50"/>
      <c r="AD92" s="50"/>
      <c r="AE92" s="50"/>
      <c r="AF92" s="50"/>
      <c r="AG92" s="50"/>
      <c r="AH92" s="50"/>
      <c r="AI92" s="50"/>
      <c r="AJ92" s="50"/>
      <c r="AK92" s="50"/>
      <c r="AL92" s="50"/>
      <c r="AM92" s="50"/>
      <c r="AN92" s="50"/>
      <c r="AO92" s="50"/>
      <c r="AP92" s="50"/>
      <c r="AQ92" s="50"/>
      <c r="AR92" s="50"/>
      <c r="AS92" s="50"/>
      <c r="AT92" s="50"/>
      <c r="AU92" s="50"/>
      <c r="AV92" s="50"/>
      <c r="AW92" s="50"/>
      <c r="AX92" s="50"/>
      <c r="AY92" s="50"/>
      <c r="AZ92" s="50"/>
      <c r="BA92" s="50"/>
      <c r="BB92" s="50"/>
      <c r="BC92" s="97"/>
      <c r="BD92" s="97"/>
      <c r="BE92" s="97"/>
      <c r="BF92" s="97"/>
      <c r="BG92" s="97"/>
      <c r="BH92" s="97"/>
      <c r="BI92" s="97"/>
      <c r="BJ92" s="97"/>
      <c r="BK92" s="97"/>
      <c r="BL92" s="97"/>
      <c r="BM92" s="97"/>
      <c r="BN92" s="97"/>
      <c r="BO92" s="97"/>
      <c r="BP92" s="97"/>
      <c r="BQ92" s="97"/>
      <c r="BR92" s="33"/>
      <c r="BS92" s="33"/>
      <c r="BT92" s="33"/>
      <c r="BU92" s="33"/>
      <c r="BV92" s="33"/>
      <c r="BW92" s="33"/>
      <c r="BX92" s="33"/>
      <c r="BY92" s="33"/>
      <c r="BZ92" s="33"/>
      <c r="CA92" s="33"/>
      <c r="CB92" s="33"/>
      <c r="CC92" s="33"/>
      <c r="CD92" s="33"/>
      <c r="CE92" s="33"/>
      <c r="CF92" s="33"/>
      <c r="CG92" s="33"/>
      <c r="CH92" s="33"/>
      <c r="CI92" s="33"/>
      <c r="CJ92" s="33"/>
      <c r="CK92" s="33"/>
      <c r="CL92" s="33"/>
      <c r="CM92" s="33"/>
      <c r="CN92" s="33"/>
      <c r="CO92" s="33"/>
      <c r="CP92" s="33"/>
      <c r="CQ92" s="33"/>
      <c r="CR92" s="33"/>
      <c r="CS92" s="33"/>
      <c r="CT92" s="33"/>
      <c r="CU92" s="33"/>
      <c r="CV92" s="33"/>
      <c r="CW92" s="33"/>
      <c r="CX92" s="33"/>
      <c r="CY92" s="33"/>
      <c r="CZ92" s="33"/>
      <c r="DA92" s="33"/>
      <c r="DB92" s="33"/>
      <c r="DC92" s="33"/>
      <c r="DD92" s="33"/>
      <c r="DE92" s="33"/>
      <c r="DF92" s="33"/>
      <c r="DG92" s="33"/>
      <c r="DH92" s="33"/>
      <c r="DI92" s="33"/>
      <c r="DJ92" s="33"/>
      <c r="DK92" s="33"/>
      <c r="DL92" s="33"/>
      <c r="DM92" s="33"/>
      <c r="DN92" s="33"/>
      <c r="DO92" s="33"/>
      <c r="DP92" s="33"/>
      <c r="DQ92" s="33"/>
      <c r="DR92" s="33"/>
      <c r="DS92" s="33"/>
      <c r="DT92" s="33"/>
      <c r="DU92" s="33"/>
      <c r="DV92" s="33"/>
      <c r="DW92" s="33"/>
      <c r="DX92" s="33"/>
      <c r="DY92" s="33"/>
      <c r="DZ92" s="33"/>
      <c r="EA92" s="33"/>
      <c r="EB92" s="33"/>
      <c r="EC92" s="33"/>
      <c r="ED92" s="33"/>
    </row>
    <row r="93" spans="1:134" ht="15" x14ac:dyDescent="0.25">
      <c r="A93" s="42">
        <v>638</v>
      </c>
      <c r="B93" s="42">
        <v>704.38099999999997</v>
      </c>
      <c r="C93" s="42">
        <v>693</v>
      </c>
      <c r="D93" s="42">
        <v>447.553</v>
      </c>
      <c r="E93" s="43">
        <v>638</v>
      </c>
      <c r="F93" s="43">
        <v>2503.66</v>
      </c>
      <c r="G93" s="43">
        <v>693</v>
      </c>
      <c r="H93" s="43">
        <v>761.154</v>
      </c>
      <c r="I93" s="45">
        <v>638</v>
      </c>
      <c r="J93" s="45">
        <v>37164.5</v>
      </c>
      <c r="K93" s="45">
        <v>693</v>
      </c>
      <c r="L93" s="45">
        <v>18139.599999999999</v>
      </c>
      <c r="M93" s="48">
        <v>638</v>
      </c>
      <c r="N93" s="48">
        <v>12178.9</v>
      </c>
      <c r="O93" s="48">
        <v>693</v>
      </c>
      <c r="P93" s="48">
        <v>843.43899999999996</v>
      </c>
      <c r="Q93" s="47">
        <v>638</v>
      </c>
      <c r="R93" s="47">
        <v>8277.14</v>
      </c>
      <c r="S93" s="47">
        <v>693</v>
      </c>
      <c r="T93" s="47">
        <v>1960.02</v>
      </c>
      <c r="U93" s="102">
        <v>638</v>
      </c>
      <c r="V93" s="102">
        <v>8496.07</v>
      </c>
      <c r="W93" s="102">
        <v>693</v>
      </c>
      <c r="X93" s="102">
        <v>2900.23</v>
      </c>
      <c r="Y93" s="50"/>
      <c r="Z93" s="50"/>
      <c r="AA93" s="50"/>
      <c r="AB93" s="50"/>
      <c r="AC93" s="50"/>
      <c r="AD93" s="50"/>
      <c r="AE93" s="50"/>
      <c r="AF93" s="50"/>
      <c r="AG93" s="50"/>
      <c r="AH93" s="50"/>
      <c r="AI93" s="50"/>
      <c r="AJ93" s="50"/>
      <c r="AK93" s="50"/>
      <c r="AL93" s="50"/>
      <c r="AM93" s="50"/>
      <c r="AN93" s="50"/>
      <c r="AO93" s="50"/>
      <c r="AP93" s="50"/>
      <c r="AQ93" s="50"/>
      <c r="AR93" s="50"/>
      <c r="AS93" s="50"/>
      <c r="AT93" s="50"/>
      <c r="AU93" s="50"/>
      <c r="AV93" s="50"/>
      <c r="AW93" s="50"/>
      <c r="AX93" s="50"/>
      <c r="AY93" s="50"/>
      <c r="AZ93" s="50"/>
      <c r="BA93" s="50"/>
      <c r="BB93" s="50"/>
      <c r="BC93" s="97"/>
      <c r="BD93" s="97"/>
      <c r="BE93" s="97"/>
      <c r="BF93" s="97"/>
      <c r="BG93" s="97"/>
      <c r="BH93" s="97"/>
      <c r="BI93" s="97"/>
      <c r="BJ93" s="97"/>
      <c r="BK93" s="97"/>
      <c r="BL93" s="97"/>
      <c r="BM93" s="97"/>
      <c r="BN93" s="97"/>
      <c r="BO93" s="97"/>
      <c r="BP93" s="97"/>
      <c r="BQ93" s="97"/>
      <c r="BR93" s="33"/>
      <c r="BS93" s="33"/>
      <c r="BT93" s="33"/>
      <c r="BU93" s="33"/>
      <c r="BV93" s="33"/>
      <c r="BW93" s="33"/>
      <c r="BX93" s="33"/>
      <c r="BY93" s="33"/>
      <c r="BZ93" s="33"/>
      <c r="CA93" s="33"/>
      <c r="CB93" s="33"/>
      <c r="CC93" s="33"/>
      <c r="CD93" s="33"/>
      <c r="CE93" s="33"/>
      <c r="CF93" s="33"/>
      <c r="CG93" s="33"/>
      <c r="CH93" s="33"/>
      <c r="CI93" s="33"/>
      <c r="CJ93" s="33"/>
      <c r="CK93" s="33"/>
      <c r="CL93" s="33"/>
      <c r="CM93" s="33"/>
      <c r="CN93" s="33"/>
      <c r="CO93" s="33"/>
      <c r="CP93" s="33"/>
      <c r="CQ93" s="33"/>
      <c r="CR93" s="33"/>
      <c r="CS93" s="33"/>
      <c r="CT93" s="33"/>
      <c r="CU93" s="33"/>
      <c r="CV93" s="33"/>
      <c r="CW93" s="33"/>
      <c r="CX93" s="33"/>
      <c r="CY93" s="33"/>
      <c r="CZ93" s="33"/>
      <c r="DA93" s="33"/>
      <c r="DB93" s="33"/>
      <c r="DC93" s="33"/>
      <c r="DD93" s="33"/>
      <c r="DE93" s="33"/>
      <c r="DF93" s="33"/>
      <c r="DG93" s="33"/>
      <c r="DH93" s="33"/>
      <c r="DI93" s="33"/>
      <c r="DJ93" s="33"/>
      <c r="DK93" s="33"/>
      <c r="DL93" s="33"/>
      <c r="DM93" s="33"/>
      <c r="DN93" s="33"/>
      <c r="DO93" s="33"/>
      <c r="DP93" s="33"/>
      <c r="DQ93" s="33"/>
      <c r="DR93" s="33"/>
      <c r="DS93" s="33"/>
      <c r="DT93" s="33"/>
      <c r="DU93" s="33"/>
      <c r="DV93" s="33"/>
      <c r="DW93" s="33"/>
      <c r="DX93" s="33"/>
      <c r="DY93" s="33"/>
      <c r="DZ93" s="33"/>
      <c r="EA93" s="33"/>
      <c r="EB93" s="33"/>
      <c r="EC93" s="33"/>
      <c r="ED93" s="33"/>
    </row>
    <row r="94" spans="1:134" ht="15" x14ac:dyDescent="0.25">
      <c r="A94" s="42">
        <v>639</v>
      </c>
      <c r="B94" s="42">
        <v>752.15</v>
      </c>
      <c r="C94" s="42">
        <v>694</v>
      </c>
      <c r="D94" s="42">
        <v>474.06</v>
      </c>
      <c r="E94" s="43">
        <v>639</v>
      </c>
      <c r="F94" s="43">
        <v>2495.4</v>
      </c>
      <c r="G94" s="43">
        <v>694</v>
      </c>
      <c r="H94" s="43">
        <v>705.88199999999995</v>
      </c>
      <c r="I94" s="45">
        <v>639</v>
      </c>
      <c r="J94" s="45">
        <v>36330.6</v>
      </c>
      <c r="K94" s="45">
        <v>694</v>
      </c>
      <c r="L94" s="45">
        <v>17445.3</v>
      </c>
      <c r="M94" s="48">
        <v>639</v>
      </c>
      <c r="N94" s="48">
        <v>11616.6</v>
      </c>
      <c r="O94" s="48">
        <v>694</v>
      </c>
      <c r="P94" s="48">
        <v>831.43299999999999</v>
      </c>
      <c r="Q94" s="47">
        <v>639</v>
      </c>
      <c r="R94" s="47">
        <v>7488.82</v>
      </c>
      <c r="S94" s="47">
        <v>694</v>
      </c>
      <c r="T94" s="47">
        <v>1997.56</v>
      </c>
      <c r="U94" s="102">
        <v>639</v>
      </c>
      <c r="V94" s="102">
        <v>8343.14</v>
      </c>
      <c r="W94" s="102">
        <v>694</v>
      </c>
      <c r="X94" s="102">
        <v>2902.48</v>
      </c>
      <c r="Y94" s="50"/>
      <c r="Z94" s="50"/>
      <c r="AA94" s="50"/>
      <c r="AB94" s="50"/>
      <c r="AC94" s="50"/>
      <c r="AD94" s="50"/>
      <c r="AE94" s="50"/>
      <c r="AF94" s="50"/>
      <c r="AG94" s="50"/>
      <c r="AH94" s="50"/>
      <c r="AI94" s="50"/>
      <c r="AJ94" s="50"/>
      <c r="AK94" s="50"/>
      <c r="AL94" s="50"/>
      <c r="AM94" s="50"/>
      <c r="AN94" s="50"/>
      <c r="AO94" s="50"/>
      <c r="AP94" s="50"/>
      <c r="AQ94" s="50"/>
      <c r="AR94" s="50"/>
      <c r="AS94" s="50"/>
      <c r="AT94" s="50"/>
      <c r="AU94" s="50"/>
      <c r="AV94" s="50"/>
      <c r="AW94" s="50"/>
      <c r="AX94" s="50"/>
      <c r="AY94" s="50"/>
      <c r="AZ94" s="50"/>
      <c r="BA94" s="50"/>
      <c r="BB94" s="50"/>
      <c r="BC94" s="97"/>
      <c r="BD94" s="97"/>
      <c r="BE94" s="97"/>
      <c r="BF94" s="97"/>
      <c r="BG94" s="97"/>
      <c r="BH94" s="97"/>
      <c r="BI94" s="97"/>
      <c r="BJ94" s="97"/>
      <c r="BK94" s="97"/>
      <c r="BL94" s="97"/>
      <c r="BM94" s="97"/>
      <c r="BN94" s="97"/>
      <c r="BO94" s="97"/>
      <c r="BP94" s="97"/>
      <c r="BQ94" s="97"/>
      <c r="BR94" s="33"/>
      <c r="BS94" s="33"/>
      <c r="BT94" s="33"/>
      <c r="BU94" s="33"/>
      <c r="BV94" s="33"/>
      <c r="BW94" s="33"/>
      <c r="BX94" s="33"/>
      <c r="BY94" s="33"/>
      <c r="BZ94" s="33"/>
      <c r="CA94" s="33"/>
      <c r="CB94" s="33"/>
      <c r="CC94" s="33"/>
      <c r="CD94" s="33"/>
      <c r="CE94" s="33"/>
      <c r="CF94" s="33"/>
      <c r="CG94" s="33"/>
      <c r="CH94" s="33"/>
      <c r="CI94" s="33"/>
      <c r="CJ94" s="33"/>
      <c r="CK94" s="33"/>
      <c r="CL94" s="33"/>
      <c r="CM94" s="33"/>
      <c r="CN94" s="33"/>
      <c r="CO94" s="33"/>
      <c r="CP94" s="33"/>
      <c r="CQ94" s="33"/>
      <c r="CR94" s="33"/>
      <c r="CS94" s="33"/>
      <c r="CT94" s="33"/>
      <c r="CU94" s="33"/>
      <c r="CV94" s="33"/>
      <c r="CW94" s="33"/>
      <c r="CX94" s="33"/>
      <c r="CY94" s="33"/>
      <c r="CZ94" s="33"/>
      <c r="DA94" s="33"/>
      <c r="DB94" s="33"/>
      <c r="DC94" s="33"/>
      <c r="DD94" s="33"/>
      <c r="DE94" s="33"/>
      <c r="DF94" s="33"/>
      <c r="DG94" s="33"/>
      <c r="DH94" s="33"/>
      <c r="DI94" s="33"/>
      <c r="DJ94" s="33"/>
      <c r="DK94" s="33"/>
      <c r="DL94" s="33"/>
      <c r="DM94" s="33"/>
      <c r="DN94" s="33"/>
      <c r="DO94" s="33"/>
      <c r="DP94" s="33"/>
      <c r="DQ94" s="33"/>
      <c r="DR94" s="33"/>
      <c r="DS94" s="33"/>
      <c r="DT94" s="33"/>
      <c r="DU94" s="33"/>
      <c r="DV94" s="33"/>
      <c r="DW94" s="33"/>
      <c r="DX94" s="33"/>
      <c r="DY94" s="33"/>
      <c r="DZ94" s="33"/>
      <c r="EA94" s="33"/>
      <c r="EB94" s="33"/>
      <c r="EC94" s="33"/>
      <c r="ED94" s="33"/>
    </row>
    <row r="95" spans="1:134" ht="15" x14ac:dyDescent="0.25">
      <c r="A95" s="42">
        <v>640</v>
      </c>
      <c r="B95" s="42">
        <v>770.40700000000004</v>
      </c>
      <c r="C95" s="42">
        <v>695</v>
      </c>
      <c r="D95" s="42">
        <v>461.55700000000002</v>
      </c>
      <c r="E95" s="43">
        <v>640</v>
      </c>
      <c r="F95" s="43">
        <v>2512.42</v>
      </c>
      <c r="G95" s="43">
        <v>695</v>
      </c>
      <c r="H95" s="43">
        <v>764.65499999999997</v>
      </c>
      <c r="I95" s="45">
        <v>640</v>
      </c>
      <c r="J95" s="45">
        <v>35240.300000000003</v>
      </c>
      <c r="K95" s="45">
        <v>695</v>
      </c>
      <c r="L95" s="45">
        <v>16824.8</v>
      </c>
      <c r="M95" s="48">
        <v>640</v>
      </c>
      <c r="N95" s="48">
        <v>11250.7</v>
      </c>
      <c r="O95" s="48">
        <v>695</v>
      </c>
      <c r="P95" s="48">
        <v>851.44200000000001</v>
      </c>
      <c r="Q95" s="47">
        <v>640</v>
      </c>
      <c r="R95" s="47">
        <v>7258.17</v>
      </c>
      <c r="S95" s="47">
        <v>695</v>
      </c>
      <c r="T95" s="47">
        <v>1941.25</v>
      </c>
      <c r="U95" s="102">
        <v>640</v>
      </c>
      <c r="V95" s="102">
        <v>8202.7800000000007</v>
      </c>
      <c r="W95" s="102">
        <v>695</v>
      </c>
      <c r="X95" s="102">
        <v>2771.03</v>
      </c>
      <c r="Y95" s="50"/>
      <c r="Z95" s="50"/>
      <c r="AA95" s="50"/>
      <c r="AB95" s="50"/>
      <c r="AC95" s="50"/>
      <c r="AD95" s="50"/>
      <c r="AE95" s="50"/>
      <c r="AF95" s="50"/>
      <c r="AG95" s="50"/>
      <c r="AH95" s="50"/>
      <c r="AI95" s="50"/>
      <c r="AJ95" s="50"/>
      <c r="AK95" s="50"/>
      <c r="AL95" s="50"/>
      <c r="AM95" s="50"/>
      <c r="AN95" s="50"/>
      <c r="AO95" s="50"/>
      <c r="AP95" s="50"/>
      <c r="AQ95" s="50"/>
      <c r="AR95" s="50"/>
      <c r="AS95" s="50"/>
      <c r="AT95" s="50"/>
      <c r="AU95" s="50"/>
      <c r="AV95" s="50"/>
      <c r="AW95" s="50"/>
      <c r="AX95" s="50"/>
      <c r="AY95" s="50"/>
      <c r="AZ95" s="50"/>
      <c r="BA95" s="50"/>
      <c r="BB95" s="50"/>
      <c r="BC95" s="97"/>
      <c r="BD95" s="97"/>
      <c r="BE95" s="97"/>
      <c r="BF95" s="97"/>
      <c r="BG95" s="97"/>
      <c r="BH95" s="97"/>
      <c r="BI95" s="97"/>
      <c r="BJ95" s="97"/>
      <c r="BK95" s="97"/>
      <c r="BL95" s="97"/>
      <c r="BM95" s="97"/>
      <c r="BN95" s="97"/>
      <c r="BO95" s="97"/>
      <c r="BP95" s="97"/>
      <c r="BQ95" s="97"/>
      <c r="BR95" s="33"/>
      <c r="BS95" s="33"/>
      <c r="BT95" s="33"/>
      <c r="BU95" s="33"/>
      <c r="BV95" s="33"/>
      <c r="BW95" s="33"/>
      <c r="BX95" s="33"/>
      <c r="BY95" s="33"/>
      <c r="BZ95" s="33"/>
      <c r="CA95" s="33"/>
      <c r="CB95" s="33"/>
      <c r="CC95" s="33"/>
      <c r="CD95" s="33"/>
      <c r="CE95" s="33"/>
      <c r="CF95" s="33"/>
      <c r="CG95" s="33"/>
      <c r="CH95" s="33"/>
      <c r="CI95" s="33"/>
      <c r="CJ95" s="33"/>
      <c r="CK95" s="33"/>
      <c r="CL95" s="33"/>
      <c r="CM95" s="33"/>
      <c r="CN95" s="33"/>
      <c r="CO95" s="33"/>
      <c r="CP95" s="33"/>
      <c r="CQ95" s="33"/>
      <c r="CR95" s="33"/>
      <c r="CS95" s="33"/>
      <c r="CT95" s="33"/>
      <c r="CU95" s="33"/>
      <c r="CV95" s="33"/>
      <c r="CW95" s="33"/>
      <c r="CX95" s="33"/>
      <c r="CY95" s="33"/>
      <c r="CZ95" s="33"/>
      <c r="DA95" s="33"/>
      <c r="DB95" s="33"/>
      <c r="DC95" s="33"/>
      <c r="DD95" s="33"/>
      <c r="DE95" s="33"/>
      <c r="DF95" s="33"/>
      <c r="DG95" s="33"/>
      <c r="DH95" s="33"/>
      <c r="DI95" s="33"/>
      <c r="DJ95" s="33"/>
      <c r="DK95" s="33"/>
      <c r="DL95" s="33"/>
      <c r="DM95" s="33"/>
      <c r="DN95" s="33"/>
      <c r="DO95" s="33"/>
      <c r="DP95" s="33"/>
      <c r="DQ95" s="33"/>
      <c r="DR95" s="33"/>
      <c r="DS95" s="33"/>
      <c r="DT95" s="33"/>
      <c r="DU95" s="33"/>
      <c r="DV95" s="33"/>
      <c r="DW95" s="33"/>
      <c r="DX95" s="33"/>
      <c r="DY95" s="33"/>
      <c r="DZ95" s="33"/>
      <c r="EA95" s="33"/>
      <c r="EB95" s="33"/>
      <c r="EC95" s="33"/>
      <c r="ED95" s="33"/>
    </row>
    <row r="96" spans="1:134" ht="15" x14ac:dyDescent="0.25">
      <c r="A96" s="42">
        <v>641</v>
      </c>
      <c r="B96" s="42">
        <v>844.43899999999996</v>
      </c>
      <c r="C96" s="42">
        <v>696</v>
      </c>
      <c r="D96" s="42">
        <v>480.56099999999998</v>
      </c>
      <c r="E96" s="43">
        <v>641</v>
      </c>
      <c r="F96" s="43">
        <v>2453.59</v>
      </c>
      <c r="G96" s="43">
        <v>696</v>
      </c>
      <c r="H96" s="43">
        <v>714.13499999999999</v>
      </c>
      <c r="I96" s="45">
        <v>641</v>
      </c>
      <c r="J96" s="45">
        <v>34654.400000000001</v>
      </c>
      <c r="K96" s="45">
        <v>696</v>
      </c>
      <c r="L96" s="45">
        <v>16131.8</v>
      </c>
      <c r="M96" s="48">
        <v>641</v>
      </c>
      <c r="N96" s="48">
        <v>11005.2</v>
      </c>
      <c r="O96" s="48">
        <v>696</v>
      </c>
      <c r="P96" s="48">
        <v>809.92399999999998</v>
      </c>
      <c r="Q96" s="47">
        <v>641</v>
      </c>
      <c r="R96" s="47">
        <v>7277.25</v>
      </c>
      <c r="S96" s="47">
        <v>696</v>
      </c>
      <c r="T96" s="47">
        <v>1884.69</v>
      </c>
      <c r="U96" s="102">
        <v>641</v>
      </c>
      <c r="V96" s="102">
        <v>8053.38</v>
      </c>
      <c r="W96" s="102">
        <v>696</v>
      </c>
      <c r="X96" s="102">
        <v>2688.91</v>
      </c>
      <c r="Y96" s="50"/>
      <c r="Z96" s="50"/>
      <c r="AA96" s="50"/>
      <c r="AB96" s="50"/>
      <c r="AC96" s="50"/>
      <c r="AD96" s="50"/>
      <c r="AE96" s="50"/>
      <c r="AF96" s="50"/>
      <c r="AG96" s="50"/>
      <c r="AH96" s="50"/>
      <c r="AI96" s="50"/>
      <c r="AJ96" s="50"/>
      <c r="AK96" s="50"/>
      <c r="AL96" s="50"/>
      <c r="AM96" s="50"/>
      <c r="AN96" s="50"/>
      <c r="AO96" s="50"/>
      <c r="AP96" s="50"/>
      <c r="AQ96" s="50"/>
      <c r="AR96" s="50"/>
      <c r="AS96" s="50"/>
      <c r="AT96" s="50"/>
      <c r="AU96" s="50"/>
      <c r="AV96" s="50"/>
      <c r="AW96" s="50"/>
      <c r="AX96" s="50"/>
      <c r="AY96" s="50"/>
      <c r="AZ96" s="50"/>
      <c r="BA96" s="50"/>
      <c r="BB96" s="50"/>
      <c r="BC96" s="97"/>
      <c r="BD96" s="97"/>
      <c r="BE96" s="97"/>
      <c r="BF96" s="97"/>
      <c r="BG96" s="97"/>
      <c r="BH96" s="97"/>
      <c r="BI96" s="97"/>
      <c r="BJ96" s="97"/>
      <c r="BK96" s="97"/>
      <c r="BL96" s="97"/>
      <c r="BM96" s="97"/>
      <c r="BN96" s="97"/>
      <c r="BO96" s="97"/>
      <c r="BP96" s="97"/>
      <c r="BQ96" s="97"/>
      <c r="BR96" s="33"/>
      <c r="BS96" s="33"/>
      <c r="BT96" s="33"/>
      <c r="BU96" s="33"/>
      <c r="BV96" s="33"/>
      <c r="BW96" s="33"/>
      <c r="BX96" s="33"/>
      <c r="BY96" s="33"/>
      <c r="BZ96" s="33"/>
      <c r="CA96" s="33"/>
      <c r="CB96" s="33"/>
      <c r="CC96" s="33"/>
      <c r="CD96" s="33"/>
      <c r="CE96" s="33"/>
      <c r="CF96" s="33"/>
      <c r="CG96" s="33"/>
      <c r="CH96" s="33"/>
      <c r="CI96" s="33"/>
      <c r="CJ96" s="33"/>
      <c r="CK96" s="33"/>
      <c r="CL96" s="33"/>
      <c r="CM96" s="33"/>
      <c r="CN96" s="33"/>
      <c r="CO96" s="33"/>
      <c r="CP96" s="33"/>
      <c r="CQ96" s="33"/>
      <c r="CR96" s="33"/>
      <c r="CS96" s="33"/>
      <c r="CT96" s="33"/>
      <c r="CU96" s="33"/>
      <c r="CV96" s="33"/>
      <c r="CW96" s="33"/>
      <c r="CX96" s="33"/>
      <c r="CY96" s="33"/>
      <c r="CZ96" s="33"/>
      <c r="DA96" s="33"/>
      <c r="DB96" s="33"/>
      <c r="DC96" s="33"/>
      <c r="DD96" s="33"/>
      <c r="DE96" s="33"/>
      <c r="DF96" s="33"/>
      <c r="DG96" s="33"/>
      <c r="DH96" s="33"/>
      <c r="DI96" s="33"/>
      <c r="DJ96" s="33"/>
      <c r="DK96" s="33"/>
      <c r="DL96" s="33"/>
      <c r="DM96" s="33"/>
      <c r="DN96" s="33"/>
      <c r="DO96" s="33"/>
      <c r="DP96" s="33"/>
      <c r="DQ96" s="33"/>
      <c r="DR96" s="33"/>
      <c r="DS96" s="33"/>
      <c r="DT96" s="33"/>
      <c r="DU96" s="33"/>
      <c r="DV96" s="33"/>
      <c r="DW96" s="33"/>
      <c r="DX96" s="33"/>
      <c r="DY96" s="33"/>
      <c r="DZ96" s="33"/>
      <c r="EA96" s="33"/>
      <c r="EB96" s="33"/>
      <c r="EC96" s="33"/>
      <c r="ED96" s="33"/>
    </row>
    <row r="97" spans="1:134" ht="15" x14ac:dyDescent="0.25">
      <c r="A97" s="42">
        <v>642</v>
      </c>
      <c r="B97" s="42">
        <v>907.21799999999996</v>
      </c>
      <c r="C97" s="42">
        <v>697</v>
      </c>
      <c r="D97" s="42">
        <v>481.56200000000001</v>
      </c>
      <c r="E97" s="43">
        <v>642</v>
      </c>
      <c r="F97" s="43">
        <v>2514.17</v>
      </c>
      <c r="G97" s="43">
        <v>697</v>
      </c>
      <c r="H97" s="43">
        <v>738.14499999999998</v>
      </c>
      <c r="I97" s="45">
        <v>642</v>
      </c>
      <c r="J97" s="45">
        <v>33734.9</v>
      </c>
      <c r="K97" s="45">
        <v>697</v>
      </c>
      <c r="L97" s="45">
        <v>15493.2</v>
      </c>
      <c r="M97" s="48">
        <v>642</v>
      </c>
      <c r="N97" s="48">
        <v>10663.5</v>
      </c>
      <c r="O97" s="48">
        <v>697</v>
      </c>
      <c r="P97" s="48">
        <v>811.92499999999995</v>
      </c>
      <c r="Q97" s="47">
        <v>642</v>
      </c>
      <c r="R97" s="47">
        <v>7286.31</v>
      </c>
      <c r="S97" s="47">
        <v>697</v>
      </c>
      <c r="T97" s="47">
        <v>1816.37</v>
      </c>
      <c r="U97" s="102">
        <v>642</v>
      </c>
      <c r="V97" s="102">
        <v>7772.21</v>
      </c>
      <c r="W97" s="102">
        <v>697</v>
      </c>
      <c r="X97" s="102">
        <v>2638.09</v>
      </c>
      <c r="Y97" s="50"/>
      <c r="Z97" s="50"/>
      <c r="AA97" s="50"/>
      <c r="AB97" s="50"/>
      <c r="AC97" s="50"/>
      <c r="AD97" s="50"/>
      <c r="AE97" s="50"/>
      <c r="AF97" s="50"/>
      <c r="AG97" s="50"/>
      <c r="AH97" s="50"/>
      <c r="AI97" s="50"/>
      <c r="AJ97" s="50"/>
      <c r="AK97" s="50"/>
      <c r="AL97" s="50"/>
      <c r="AM97" s="50"/>
      <c r="AN97" s="50"/>
      <c r="AO97" s="50"/>
      <c r="AP97" s="50"/>
      <c r="AQ97" s="50"/>
      <c r="AR97" s="50"/>
      <c r="AS97" s="50"/>
      <c r="AT97" s="50"/>
      <c r="AU97" s="50"/>
      <c r="AV97" s="50"/>
      <c r="AW97" s="50"/>
      <c r="AX97" s="50"/>
      <c r="AY97" s="50"/>
      <c r="AZ97" s="50"/>
      <c r="BA97" s="50"/>
      <c r="BB97" s="50"/>
      <c r="BC97" s="97"/>
      <c r="BD97" s="97"/>
      <c r="BE97" s="97"/>
      <c r="BF97" s="97"/>
      <c r="BG97" s="97"/>
      <c r="BH97" s="97"/>
      <c r="BI97" s="97"/>
      <c r="BJ97" s="97"/>
      <c r="BK97" s="97"/>
      <c r="BL97" s="97"/>
      <c r="BM97" s="97"/>
      <c r="BN97" s="97"/>
      <c r="BO97" s="97"/>
      <c r="BP97" s="97"/>
      <c r="BQ97" s="97"/>
      <c r="BR97" s="33"/>
      <c r="BS97" s="33"/>
      <c r="BT97" s="33"/>
      <c r="BU97" s="33"/>
      <c r="BV97" s="33"/>
      <c r="BW97" s="33"/>
      <c r="BX97" s="33"/>
      <c r="BY97" s="33"/>
      <c r="BZ97" s="33"/>
      <c r="CA97" s="33"/>
      <c r="CB97" s="33"/>
      <c r="CC97" s="33"/>
      <c r="CD97" s="33"/>
      <c r="CE97" s="33"/>
      <c r="CF97" s="33"/>
      <c r="CG97" s="33"/>
      <c r="CH97" s="33"/>
      <c r="CI97" s="33"/>
      <c r="CJ97" s="33"/>
      <c r="CK97" s="33"/>
      <c r="CL97" s="33"/>
      <c r="CM97" s="33"/>
      <c r="CN97" s="33"/>
      <c r="CO97" s="33"/>
      <c r="CP97" s="33"/>
      <c r="CQ97" s="33"/>
      <c r="CR97" s="33"/>
      <c r="CS97" s="33"/>
      <c r="CT97" s="33"/>
      <c r="CU97" s="33"/>
      <c r="CV97" s="33"/>
      <c r="CW97" s="33"/>
      <c r="CX97" s="33"/>
      <c r="CY97" s="33"/>
      <c r="CZ97" s="33"/>
      <c r="DA97" s="33"/>
      <c r="DB97" s="33"/>
      <c r="DC97" s="33"/>
      <c r="DD97" s="33"/>
      <c r="DE97" s="33"/>
      <c r="DF97" s="33"/>
      <c r="DG97" s="33"/>
      <c r="DH97" s="33"/>
      <c r="DI97" s="33"/>
      <c r="DJ97" s="33"/>
      <c r="DK97" s="33"/>
      <c r="DL97" s="33"/>
      <c r="DM97" s="33"/>
      <c r="DN97" s="33"/>
      <c r="DO97" s="33"/>
      <c r="DP97" s="33"/>
      <c r="DQ97" s="33"/>
      <c r="DR97" s="33"/>
      <c r="DS97" s="33"/>
      <c r="DT97" s="33"/>
      <c r="DU97" s="33"/>
      <c r="DV97" s="33"/>
      <c r="DW97" s="33"/>
      <c r="DX97" s="33"/>
      <c r="DY97" s="33"/>
      <c r="DZ97" s="33"/>
      <c r="EA97" s="33"/>
      <c r="EB97" s="33"/>
      <c r="EC97" s="33"/>
      <c r="ED97" s="33"/>
    </row>
    <row r="98" spans="1:134" ht="15" x14ac:dyDescent="0.25">
      <c r="A98" s="42">
        <v>643</v>
      </c>
      <c r="B98" s="42">
        <v>1028.03</v>
      </c>
      <c r="C98" s="42">
        <v>698</v>
      </c>
      <c r="D98" s="42">
        <v>475.81</v>
      </c>
      <c r="E98" s="43">
        <v>643</v>
      </c>
      <c r="F98" s="43">
        <v>2541.71</v>
      </c>
      <c r="G98" s="43">
        <v>698</v>
      </c>
      <c r="H98" s="43">
        <v>714.38499999999999</v>
      </c>
      <c r="I98" s="45">
        <v>643</v>
      </c>
      <c r="J98" s="45">
        <v>32936</v>
      </c>
      <c r="K98" s="45">
        <v>698</v>
      </c>
      <c r="L98" s="45">
        <v>14794.2</v>
      </c>
      <c r="M98" s="48">
        <v>643</v>
      </c>
      <c r="N98" s="48">
        <v>10548.4</v>
      </c>
      <c r="O98" s="48">
        <v>698</v>
      </c>
      <c r="P98" s="48">
        <v>787.16399999999999</v>
      </c>
      <c r="Q98" s="47">
        <v>643</v>
      </c>
      <c r="R98" s="47">
        <v>7039.6</v>
      </c>
      <c r="S98" s="47">
        <v>698</v>
      </c>
      <c r="T98" s="47">
        <v>1714.53</v>
      </c>
      <c r="U98" s="102">
        <v>643</v>
      </c>
      <c r="V98" s="102">
        <v>7764.18</v>
      </c>
      <c r="W98" s="102">
        <v>698</v>
      </c>
      <c r="X98" s="102">
        <v>2586.77</v>
      </c>
      <c r="Y98" s="50"/>
      <c r="Z98" s="50"/>
      <c r="AA98" s="50"/>
      <c r="AB98" s="50"/>
      <c r="AC98" s="50"/>
      <c r="AD98" s="50"/>
      <c r="AE98" s="50"/>
      <c r="AF98" s="50"/>
      <c r="AG98" s="50"/>
      <c r="AH98" s="50"/>
      <c r="AI98" s="50"/>
      <c r="AJ98" s="50"/>
      <c r="AK98" s="50"/>
      <c r="AL98" s="50"/>
      <c r="AM98" s="50"/>
      <c r="AN98" s="50"/>
      <c r="AO98" s="50"/>
      <c r="AP98" s="50"/>
      <c r="AQ98" s="50"/>
      <c r="AR98" s="50"/>
      <c r="AS98" s="50"/>
      <c r="AT98" s="50"/>
      <c r="AU98" s="50"/>
      <c r="AV98" s="50"/>
      <c r="AW98" s="50"/>
      <c r="AX98" s="50"/>
      <c r="AY98" s="50"/>
      <c r="AZ98" s="50"/>
      <c r="BA98" s="50"/>
      <c r="BB98" s="50"/>
      <c r="BC98" s="97"/>
      <c r="BD98" s="97"/>
      <c r="BE98" s="97"/>
      <c r="BF98" s="97"/>
      <c r="BG98" s="97"/>
      <c r="BH98" s="97"/>
      <c r="BI98" s="97"/>
      <c r="BJ98" s="97"/>
      <c r="BK98" s="97"/>
      <c r="BL98" s="97"/>
      <c r="BM98" s="97"/>
      <c r="BN98" s="97"/>
      <c r="BO98" s="97"/>
      <c r="BP98" s="97"/>
      <c r="BQ98" s="97"/>
      <c r="BR98" s="33"/>
      <c r="BS98" s="33"/>
      <c r="BT98" s="33"/>
      <c r="BU98" s="33"/>
      <c r="BV98" s="33"/>
      <c r="BW98" s="33"/>
      <c r="BX98" s="33"/>
      <c r="BY98" s="33"/>
      <c r="BZ98" s="33"/>
      <c r="CA98" s="33"/>
      <c r="CB98" s="33"/>
      <c r="CC98" s="33"/>
      <c r="CD98" s="33"/>
      <c r="CE98" s="33"/>
      <c r="CF98" s="33"/>
      <c r="CG98" s="33"/>
      <c r="CH98" s="33"/>
      <c r="CI98" s="33"/>
      <c r="CJ98" s="33"/>
      <c r="CK98" s="33"/>
      <c r="CL98" s="33"/>
      <c r="CM98" s="33"/>
      <c r="CN98" s="33"/>
      <c r="CO98" s="33"/>
      <c r="CP98" s="33"/>
      <c r="CQ98" s="33"/>
      <c r="CR98" s="33"/>
      <c r="CS98" s="33"/>
      <c r="CT98" s="33"/>
      <c r="CU98" s="33"/>
      <c r="CV98" s="33"/>
      <c r="CW98" s="33"/>
      <c r="CX98" s="33"/>
      <c r="CY98" s="33"/>
      <c r="CZ98" s="33"/>
      <c r="DA98" s="33"/>
      <c r="DB98" s="33"/>
      <c r="DC98" s="33"/>
      <c r="DD98" s="33"/>
      <c r="DE98" s="33"/>
      <c r="DF98" s="33"/>
      <c r="DG98" s="33"/>
      <c r="DH98" s="33"/>
      <c r="DI98" s="33"/>
      <c r="DJ98" s="33"/>
      <c r="DK98" s="33"/>
      <c r="DL98" s="33"/>
      <c r="DM98" s="33"/>
      <c r="DN98" s="33"/>
      <c r="DO98" s="33"/>
      <c r="DP98" s="33"/>
      <c r="DQ98" s="33"/>
      <c r="DR98" s="33"/>
      <c r="DS98" s="33"/>
      <c r="DT98" s="33"/>
      <c r="DU98" s="33"/>
      <c r="DV98" s="33"/>
      <c r="DW98" s="33"/>
      <c r="DX98" s="33"/>
      <c r="DY98" s="33"/>
      <c r="DZ98" s="33"/>
      <c r="EA98" s="33"/>
      <c r="EB98" s="33"/>
      <c r="EC98" s="33"/>
      <c r="ED98" s="33"/>
    </row>
    <row r="99" spans="1:134" ht="15" x14ac:dyDescent="0.25">
      <c r="A99" s="42">
        <v>644</v>
      </c>
      <c r="B99" s="42">
        <v>1086.56</v>
      </c>
      <c r="C99" s="42">
        <v>699</v>
      </c>
      <c r="D99" s="42">
        <v>487.81299999999999</v>
      </c>
      <c r="E99" s="43">
        <v>644</v>
      </c>
      <c r="F99" s="43">
        <v>2618.5700000000002</v>
      </c>
      <c r="G99" s="43">
        <v>699</v>
      </c>
      <c r="H99" s="43">
        <v>678.37199999999996</v>
      </c>
      <c r="I99" s="45">
        <v>644</v>
      </c>
      <c r="J99" s="45">
        <v>32198</v>
      </c>
      <c r="K99" s="45">
        <v>699</v>
      </c>
      <c r="L99" s="45">
        <v>14003.4</v>
      </c>
      <c r="M99" s="48">
        <v>644</v>
      </c>
      <c r="N99" s="48">
        <v>10194.4</v>
      </c>
      <c r="O99" s="48">
        <v>699</v>
      </c>
      <c r="P99" s="48">
        <v>773.15800000000002</v>
      </c>
      <c r="Q99" s="47">
        <v>644</v>
      </c>
      <c r="R99" s="47">
        <v>6945.01</v>
      </c>
      <c r="S99" s="47">
        <v>699</v>
      </c>
      <c r="T99" s="47">
        <v>1682.5</v>
      </c>
      <c r="U99" s="102">
        <v>644</v>
      </c>
      <c r="V99" s="102">
        <v>7592.73</v>
      </c>
      <c r="W99" s="102">
        <v>699</v>
      </c>
      <c r="X99" s="102">
        <v>2404.5300000000002</v>
      </c>
      <c r="Y99" s="50"/>
      <c r="Z99" s="50"/>
      <c r="AA99" s="50"/>
      <c r="AB99" s="50"/>
      <c r="AC99" s="50"/>
      <c r="AD99" s="50"/>
      <c r="AE99" s="50"/>
      <c r="AF99" s="50"/>
      <c r="AG99" s="50"/>
      <c r="AH99" s="50"/>
      <c r="AI99" s="50"/>
      <c r="AJ99" s="50"/>
      <c r="AK99" s="50"/>
      <c r="AL99" s="50"/>
      <c r="AM99" s="50"/>
      <c r="AN99" s="50"/>
      <c r="AO99" s="50"/>
      <c r="AP99" s="50"/>
      <c r="AQ99" s="50"/>
      <c r="AR99" s="50"/>
      <c r="AS99" s="50"/>
      <c r="AT99" s="50"/>
      <c r="AU99" s="50"/>
      <c r="AV99" s="50"/>
      <c r="AW99" s="50"/>
      <c r="AX99" s="50"/>
      <c r="AY99" s="50"/>
      <c r="AZ99" s="50"/>
      <c r="BA99" s="50"/>
      <c r="BB99" s="50"/>
      <c r="BC99" s="97"/>
      <c r="BD99" s="97"/>
      <c r="BE99" s="97"/>
      <c r="BF99" s="97"/>
      <c r="BG99" s="97"/>
      <c r="BH99" s="97"/>
      <c r="BI99" s="97"/>
      <c r="BJ99" s="97"/>
      <c r="BK99" s="97"/>
      <c r="BL99" s="97"/>
      <c r="BM99" s="97"/>
      <c r="BN99" s="97"/>
      <c r="BO99" s="97"/>
      <c r="BP99" s="97"/>
      <c r="BQ99" s="97"/>
      <c r="BR99" s="33"/>
      <c r="BS99" s="33"/>
      <c r="BT99" s="33"/>
      <c r="BU99" s="33"/>
      <c r="BV99" s="33"/>
      <c r="BW99" s="33"/>
      <c r="BX99" s="33"/>
      <c r="BY99" s="33"/>
      <c r="BZ99" s="33"/>
      <c r="CA99" s="33"/>
      <c r="CB99" s="33"/>
      <c r="CC99" s="33"/>
      <c r="CD99" s="33"/>
      <c r="CE99" s="33"/>
      <c r="CF99" s="33"/>
      <c r="CG99" s="33"/>
      <c r="CH99" s="33"/>
      <c r="CI99" s="33"/>
      <c r="CJ99" s="33"/>
      <c r="CK99" s="33"/>
      <c r="CL99" s="33"/>
      <c r="CM99" s="33"/>
      <c r="CN99" s="33"/>
      <c r="CO99" s="33"/>
      <c r="CP99" s="33"/>
      <c r="CQ99" s="33"/>
      <c r="CR99" s="33"/>
      <c r="CS99" s="33"/>
      <c r="CT99" s="33"/>
      <c r="CU99" s="33"/>
      <c r="CV99" s="33"/>
      <c r="CW99" s="33"/>
      <c r="CX99" s="33"/>
      <c r="CY99" s="33"/>
      <c r="CZ99" s="33"/>
      <c r="DA99" s="33"/>
      <c r="DB99" s="33"/>
      <c r="DC99" s="33"/>
      <c r="DD99" s="33"/>
      <c r="DE99" s="33"/>
      <c r="DF99" s="33"/>
      <c r="DG99" s="33"/>
      <c r="DH99" s="33"/>
      <c r="DI99" s="33"/>
      <c r="DJ99" s="33"/>
      <c r="DK99" s="33"/>
      <c r="DL99" s="33"/>
      <c r="DM99" s="33"/>
      <c r="DN99" s="33"/>
      <c r="DO99" s="33"/>
      <c r="DP99" s="33"/>
      <c r="DQ99" s="33"/>
      <c r="DR99" s="33"/>
      <c r="DS99" s="33"/>
      <c r="DT99" s="33"/>
      <c r="DU99" s="33"/>
      <c r="DV99" s="33"/>
      <c r="DW99" s="33"/>
      <c r="DX99" s="33"/>
      <c r="DY99" s="33"/>
      <c r="DZ99" s="33"/>
      <c r="EA99" s="33"/>
      <c r="EB99" s="33"/>
      <c r="EC99" s="33"/>
      <c r="ED99" s="33"/>
    </row>
    <row r="100" spans="1:134" ht="15" x14ac:dyDescent="0.25">
      <c r="A100" s="42">
        <v>645</v>
      </c>
      <c r="B100" s="42">
        <v>1188.1199999999999</v>
      </c>
      <c r="C100" s="42">
        <v>700</v>
      </c>
      <c r="D100" s="42">
        <v>459.05599999999998</v>
      </c>
      <c r="E100" s="43">
        <v>645</v>
      </c>
      <c r="F100" s="43">
        <v>2646.35</v>
      </c>
      <c r="G100" s="43">
        <v>700</v>
      </c>
      <c r="H100" s="43">
        <v>695.37800000000004</v>
      </c>
      <c r="I100" s="45">
        <v>645</v>
      </c>
      <c r="J100" s="45">
        <v>31678.400000000001</v>
      </c>
      <c r="K100" s="45">
        <v>700</v>
      </c>
      <c r="L100" s="45">
        <v>13581.9</v>
      </c>
      <c r="M100" s="48">
        <v>645</v>
      </c>
      <c r="N100" s="48">
        <v>9870.4699999999993</v>
      </c>
      <c r="O100" s="48">
        <v>700</v>
      </c>
      <c r="P100" s="48">
        <v>781.41200000000003</v>
      </c>
      <c r="Q100" s="47">
        <v>645</v>
      </c>
      <c r="R100" s="47">
        <v>6895.32</v>
      </c>
      <c r="S100" s="47">
        <v>700</v>
      </c>
      <c r="T100" s="47">
        <v>1638.46</v>
      </c>
      <c r="U100" s="102">
        <v>645</v>
      </c>
      <c r="V100" s="102">
        <v>7625.11</v>
      </c>
      <c r="W100" s="102">
        <v>700</v>
      </c>
      <c r="X100" s="102">
        <v>2396.02</v>
      </c>
      <c r="Y100" s="50"/>
      <c r="Z100" s="50"/>
      <c r="AA100" s="50"/>
      <c r="AB100" s="50"/>
      <c r="AC100" s="50"/>
      <c r="AD100" s="50"/>
      <c r="AE100" s="50"/>
      <c r="AF100" s="50"/>
      <c r="AG100" s="50"/>
      <c r="AH100" s="50"/>
      <c r="AI100" s="50"/>
      <c r="AJ100" s="50"/>
      <c r="AK100" s="50"/>
      <c r="AL100" s="50"/>
      <c r="AM100" s="50"/>
      <c r="AN100" s="50"/>
      <c r="AO100" s="50"/>
      <c r="AP100" s="50"/>
      <c r="AQ100" s="50"/>
      <c r="AR100" s="50"/>
      <c r="AS100" s="50"/>
      <c r="AT100" s="50"/>
      <c r="AU100" s="50"/>
      <c r="AV100" s="50"/>
      <c r="AW100" s="50"/>
      <c r="AX100" s="50"/>
      <c r="AY100" s="50"/>
      <c r="AZ100" s="50"/>
      <c r="BA100" s="50"/>
      <c r="BB100" s="50"/>
      <c r="BC100" s="97"/>
      <c r="BD100" s="97"/>
      <c r="BE100" s="97"/>
      <c r="BF100" s="97"/>
      <c r="BG100" s="97"/>
      <c r="BH100" s="97"/>
      <c r="BI100" s="97"/>
      <c r="BJ100" s="97"/>
      <c r="BK100" s="97"/>
      <c r="BL100" s="97"/>
      <c r="BM100" s="97"/>
      <c r="BN100" s="97"/>
      <c r="BO100" s="97"/>
      <c r="BP100" s="97"/>
      <c r="BQ100" s="97"/>
      <c r="BR100" s="33"/>
      <c r="BS100" s="33"/>
      <c r="BT100" s="33"/>
      <c r="BU100" s="33"/>
      <c r="BV100" s="33"/>
      <c r="BW100" s="33"/>
      <c r="BX100" s="33"/>
      <c r="BY100" s="33"/>
      <c r="BZ100" s="33"/>
      <c r="CA100" s="33"/>
      <c r="CB100" s="33"/>
      <c r="CC100" s="33"/>
      <c r="CD100" s="33"/>
      <c r="CE100" s="33"/>
      <c r="CF100" s="33"/>
      <c r="CG100" s="33"/>
      <c r="CH100" s="33"/>
      <c r="CI100" s="33"/>
      <c r="CJ100" s="33"/>
      <c r="CK100" s="33"/>
      <c r="CL100" s="33"/>
      <c r="CM100" s="33"/>
      <c r="CN100" s="33"/>
      <c r="CO100" s="33"/>
      <c r="CP100" s="33"/>
      <c r="CQ100" s="33"/>
      <c r="CR100" s="33"/>
      <c r="CS100" s="33"/>
      <c r="CT100" s="33"/>
      <c r="CU100" s="33"/>
      <c r="CV100" s="33"/>
      <c r="CW100" s="33"/>
      <c r="CX100" s="33"/>
      <c r="CY100" s="33"/>
      <c r="CZ100" s="33"/>
      <c r="DA100" s="33"/>
      <c r="DB100" s="33"/>
      <c r="DC100" s="33"/>
      <c r="DD100" s="33"/>
      <c r="DE100" s="33"/>
      <c r="DF100" s="33"/>
      <c r="DG100" s="33"/>
      <c r="DH100" s="33"/>
      <c r="DI100" s="33"/>
      <c r="DJ100" s="33"/>
      <c r="DK100" s="33"/>
      <c r="DL100" s="33"/>
      <c r="DM100" s="33"/>
      <c r="DN100" s="33"/>
      <c r="DO100" s="33"/>
      <c r="DP100" s="33"/>
      <c r="DQ100" s="33"/>
      <c r="DR100" s="33"/>
      <c r="DS100" s="33"/>
      <c r="DT100" s="33"/>
      <c r="DU100" s="33"/>
      <c r="DV100" s="33"/>
      <c r="DW100" s="33"/>
      <c r="DX100" s="33"/>
      <c r="DY100" s="33"/>
      <c r="DZ100" s="33"/>
      <c r="EA100" s="33"/>
      <c r="EB100" s="33"/>
      <c r="EC100" s="33"/>
      <c r="ED100" s="33"/>
    </row>
    <row r="101" spans="1:134" ht="15" x14ac:dyDescent="0.25">
      <c r="A101" s="42">
        <v>646</v>
      </c>
      <c r="B101" s="42">
        <v>1304.45</v>
      </c>
      <c r="C101" s="42"/>
      <c r="D101" s="42"/>
      <c r="E101" s="43">
        <v>646</v>
      </c>
      <c r="F101" s="43">
        <v>2743.99</v>
      </c>
      <c r="G101" s="43"/>
      <c r="H101" s="43"/>
      <c r="I101" s="45">
        <v>646</v>
      </c>
      <c r="J101" s="45">
        <v>31112.400000000001</v>
      </c>
      <c r="K101" s="45"/>
      <c r="L101" s="45"/>
      <c r="M101" s="48">
        <v>646</v>
      </c>
      <c r="N101" s="48">
        <v>9844.08</v>
      </c>
      <c r="O101" s="48"/>
      <c r="P101" s="48"/>
      <c r="Q101" s="47">
        <v>646</v>
      </c>
      <c r="R101" s="47">
        <v>6875.25</v>
      </c>
      <c r="S101" s="47"/>
      <c r="T101" s="47"/>
      <c r="U101" s="102">
        <v>646</v>
      </c>
      <c r="V101" s="102">
        <v>7592.23</v>
      </c>
      <c r="W101" s="102"/>
      <c r="X101" s="102"/>
      <c r="Y101" s="50"/>
      <c r="Z101" s="50"/>
      <c r="AA101" s="50"/>
      <c r="AB101" s="50"/>
      <c r="AC101" s="50"/>
      <c r="AD101" s="50"/>
      <c r="AE101" s="50"/>
      <c r="AF101" s="50"/>
      <c r="AG101" s="50"/>
      <c r="AH101" s="50"/>
      <c r="AI101" s="50"/>
      <c r="AJ101" s="50"/>
      <c r="AK101" s="50"/>
      <c r="AL101" s="50"/>
      <c r="AM101" s="50"/>
      <c r="AN101" s="50"/>
      <c r="AO101" s="50"/>
      <c r="AP101" s="50"/>
      <c r="AQ101" s="50"/>
      <c r="AR101" s="50"/>
      <c r="AS101" s="50"/>
      <c r="AT101" s="50"/>
      <c r="AU101" s="50"/>
      <c r="AV101" s="50"/>
      <c r="AW101" s="50"/>
      <c r="AX101" s="50"/>
      <c r="AY101" s="50"/>
      <c r="AZ101" s="50"/>
      <c r="BA101" s="50"/>
      <c r="BB101" s="50"/>
      <c r="BC101" s="97"/>
      <c r="BD101" s="97"/>
      <c r="BE101" s="97"/>
      <c r="BF101" s="97"/>
      <c r="BG101" s="97"/>
      <c r="BH101" s="97"/>
      <c r="BI101" s="97"/>
      <c r="BJ101" s="97"/>
      <c r="BK101" s="97"/>
      <c r="BL101" s="97"/>
      <c r="BM101" s="97"/>
      <c r="BN101" s="97"/>
      <c r="BO101" s="97"/>
      <c r="BP101" s="97"/>
      <c r="BQ101" s="97"/>
      <c r="BR101" s="33"/>
      <c r="BS101" s="33"/>
      <c r="BT101" s="33"/>
      <c r="BU101" s="33"/>
      <c r="BV101" s="33"/>
      <c r="BW101" s="33"/>
      <c r="BX101" s="33"/>
      <c r="BY101" s="33"/>
      <c r="BZ101" s="33"/>
      <c r="CA101" s="33"/>
      <c r="CB101" s="33"/>
      <c r="CC101" s="33"/>
      <c r="CD101" s="33"/>
      <c r="CE101" s="33"/>
      <c r="CF101" s="33"/>
      <c r="CG101" s="33"/>
      <c r="CH101" s="33"/>
      <c r="CI101" s="33"/>
      <c r="CJ101" s="33"/>
      <c r="CK101" s="33"/>
      <c r="CL101" s="33"/>
      <c r="CM101" s="33"/>
      <c r="CN101" s="33"/>
      <c r="CO101" s="33"/>
      <c r="CP101" s="33"/>
      <c r="CQ101" s="33"/>
      <c r="CR101" s="33"/>
      <c r="CS101" s="33"/>
      <c r="CT101" s="33"/>
      <c r="CU101" s="33"/>
      <c r="CV101" s="33"/>
      <c r="CW101" s="33"/>
      <c r="CX101" s="33"/>
      <c r="CY101" s="33"/>
      <c r="CZ101" s="33"/>
      <c r="DA101" s="33"/>
      <c r="DB101" s="33"/>
      <c r="DC101" s="33"/>
      <c r="DD101" s="33"/>
      <c r="DE101" s="33"/>
      <c r="DF101" s="33"/>
      <c r="DG101" s="33"/>
      <c r="DH101" s="33"/>
      <c r="DI101" s="33"/>
      <c r="DJ101" s="33"/>
      <c r="DK101" s="33"/>
      <c r="DL101" s="33"/>
      <c r="DM101" s="33"/>
      <c r="DN101" s="33"/>
      <c r="DO101" s="33"/>
      <c r="DP101" s="33"/>
      <c r="DQ101" s="33"/>
      <c r="DR101" s="33"/>
      <c r="DS101" s="33"/>
      <c r="DT101" s="33"/>
      <c r="DU101" s="33"/>
      <c r="DV101" s="33"/>
      <c r="DW101" s="33"/>
      <c r="DX101" s="33"/>
      <c r="DY101" s="33"/>
      <c r="DZ101" s="33"/>
      <c r="EA101" s="33"/>
      <c r="EB101" s="33"/>
      <c r="EC101" s="33"/>
      <c r="ED101" s="33"/>
    </row>
    <row r="102" spans="1:134" ht="15" x14ac:dyDescent="0.25">
      <c r="A102" s="42">
        <v>647</v>
      </c>
      <c r="B102" s="42">
        <v>1461.07</v>
      </c>
      <c r="C102" s="42"/>
      <c r="D102" s="42"/>
      <c r="E102" s="43">
        <v>647</v>
      </c>
      <c r="F102" s="43">
        <v>2861.67</v>
      </c>
      <c r="G102" s="43"/>
      <c r="H102" s="43"/>
      <c r="I102" s="45">
        <v>647</v>
      </c>
      <c r="J102" s="45">
        <v>30558.3</v>
      </c>
      <c r="K102" s="45"/>
      <c r="L102" s="45"/>
      <c r="M102" s="48">
        <v>647</v>
      </c>
      <c r="N102" s="48">
        <v>9589.0300000000007</v>
      </c>
      <c r="O102" s="48"/>
      <c r="P102" s="48"/>
      <c r="Q102" s="47">
        <v>647</v>
      </c>
      <c r="R102" s="47">
        <v>6749.29</v>
      </c>
      <c r="S102" s="47"/>
      <c r="T102" s="47"/>
      <c r="U102" s="102">
        <v>647</v>
      </c>
      <c r="V102" s="102">
        <v>7565.62</v>
      </c>
      <c r="W102" s="102"/>
      <c r="X102" s="102"/>
      <c r="Y102" s="50"/>
      <c r="Z102" s="50"/>
      <c r="AA102" s="50"/>
      <c r="AB102" s="50"/>
      <c r="AC102" s="50"/>
      <c r="AD102" s="50"/>
      <c r="AE102" s="50"/>
      <c r="AF102" s="50"/>
      <c r="AG102" s="50"/>
      <c r="AH102" s="50"/>
      <c r="AI102" s="50"/>
      <c r="AJ102" s="50"/>
      <c r="AK102" s="50"/>
      <c r="AL102" s="50"/>
      <c r="AM102" s="50"/>
      <c r="AN102" s="50"/>
      <c r="AO102" s="50"/>
      <c r="AP102" s="50"/>
      <c r="AQ102" s="50"/>
      <c r="AR102" s="50"/>
      <c r="AS102" s="50"/>
      <c r="AT102" s="50"/>
      <c r="AU102" s="50"/>
      <c r="AV102" s="50"/>
      <c r="AW102" s="50"/>
      <c r="AX102" s="50"/>
      <c r="AY102" s="50"/>
      <c r="AZ102" s="50"/>
      <c r="BA102" s="50"/>
      <c r="BB102" s="50"/>
      <c r="BC102" s="97"/>
      <c r="BD102" s="97"/>
      <c r="BE102" s="97"/>
      <c r="BF102" s="97"/>
      <c r="BG102" s="97"/>
      <c r="BH102" s="97"/>
      <c r="BI102" s="97"/>
      <c r="BJ102" s="97"/>
      <c r="BK102" s="97"/>
      <c r="BL102" s="97"/>
      <c r="BM102" s="97"/>
      <c r="BN102" s="97"/>
      <c r="BO102" s="97"/>
      <c r="BP102" s="97"/>
      <c r="BQ102" s="97"/>
      <c r="BR102" s="33"/>
      <c r="BS102" s="33"/>
      <c r="BT102" s="33"/>
      <c r="BU102" s="33"/>
      <c r="BV102" s="33"/>
      <c r="BW102" s="33"/>
      <c r="BX102" s="33"/>
      <c r="BY102" s="33"/>
      <c r="BZ102" s="33"/>
      <c r="CA102" s="33"/>
      <c r="CB102" s="33"/>
      <c r="CC102" s="33"/>
      <c r="CD102" s="33"/>
      <c r="CE102" s="33"/>
      <c r="CF102" s="33"/>
      <c r="CG102" s="33"/>
      <c r="CH102" s="33"/>
      <c r="CI102" s="33"/>
      <c r="CJ102" s="33"/>
      <c r="CK102" s="33"/>
      <c r="CL102" s="33"/>
      <c r="CM102" s="33"/>
      <c r="CN102" s="33"/>
      <c r="CO102" s="33"/>
      <c r="CP102" s="33"/>
      <c r="CQ102" s="33"/>
      <c r="CR102" s="33"/>
      <c r="CS102" s="33"/>
      <c r="CT102" s="33"/>
      <c r="CU102" s="33"/>
      <c r="CV102" s="33"/>
      <c r="CW102" s="33"/>
      <c r="CX102" s="33"/>
      <c r="CY102" s="33"/>
      <c r="CZ102" s="33"/>
      <c r="DA102" s="33"/>
      <c r="DB102" s="33"/>
      <c r="DC102" s="33"/>
      <c r="DD102" s="33"/>
      <c r="DE102" s="33"/>
      <c r="DF102" s="33"/>
      <c r="DG102" s="33"/>
      <c r="DH102" s="33"/>
      <c r="DI102" s="33"/>
      <c r="DJ102" s="33"/>
      <c r="DK102" s="33"/>
      <c r="DL102" s="33"/>
      <c r="DM102" s="33"/>
      <c r="DN102" s="33"/>
      <c r="DO102" s="33"/>
      <c r="DP102" s="33"/>
      <c r="DQ102" s="33"/>
      <c r="DR102" s="33"/>
      <c r="DS102" s="33"/>
      <c r="DT102" s="33"/>
      <c r="DU102" s="33"/>
      <c r="DV102" s="33"/>
      <c r="DW102" s="33"/>
      <c r="DX102" s="33"/>
      <c r="DY102" s="33"/>
      <c r="DZ102" s="33"/>
      <c r="EA102" s="33"/>
      <c r="EB102" s="33"/>
      <c r="EC102" s="33"/>
      <c r="ED102" s="33"/>
    </row>
    <row r="103" spans="1:134" ht="15" x14ac:dyDescent="0.25">
      <c r="A103" s="42">
        <v>648</v>
      </c>
      <c r="B103" s="42">
        <v>1591.92</v>
      </c>
      <c r="C103" s="42"/>
      <c r="D103" s="42"/>
      <c r="E103" s="43">
        <v>648</v>
      </c>
      <c r="F103" s="43">
        <v>3003.64</v>
      </c>
      <c r="G103" s="43"/>
      <c r="H103" s="43"/>
      <c r="I103" s="45">
        <v>648</v>
      </c>
      <c r="J103" s="45">
        <v>29993.599999999999</v>
      </c>
      <c r="K103" s="45"/>
      <c r="L103" s="45"/>
      <c r="M103" s="48">
        <v>648</v>
      </c>
      <c r="N103" s="48">
        <v>9468.92</v>
      </c>
      <c r="O103" s="48"/>
      <c r="P103" s="48"/>
      <c r="Q103" s="47">
        <v>648</v>
      </c>
      <c r="R103" s="47">
        <v>6821.8</v>
      </c>
      <c r="S103" s="47"/>
      <c r="T103" s="47"/>
      <c r="U103" s="102">
        <v>648</v>
      </c>
      <c r="V103" s="102">
        <v>7561.86</v>
      </c>
      <c r="W103" s="102"/>
      <c r="X103" s="102"/>
      <c r="Y103" s="50"/>
      <c r="Z103" s="50"/>
      <c r="AA103" s="50"/>
      <c r="AB103" s="50"/>
      <c r="AC103" s="50"/>
      <c r="AD103" s="50"/>
      <c r="AE103" s="50"/>
      <c r="AF103" s="50"/>
      <c r="AG103" s="50"/>
      <c r="AH103" s="50"/>
      <c r="AI103" s="50"/>
      <c r="AJ103" s="50"/>
      <c r="AK103" s="50"/>
      <c r="AL103" s="50"/>
      <c r="AM103" s="50"/>
      <c r="AN103" s="50"/>
      <c r="AO103" s="50"/>
      <c r="AP103" s="50"/>
      <c r="AQ103" s="50"/>
      <c r="AR103" s="50"/>
      <c r="AS103" s="50"/>
      <c r="AT103" s="50"/>
      <c r="AU103" s="50"/>
      <c r="AV103" s="50"/>
      <c r="AW103" s="50"/>
      <c r="AX103" s="50"/>
      <c r="AY103" s="50"/>
      <c r="AZ103" s="50"/>
      <c r="BA103" s="50"/>
      <c r="BB103" s="50"/>
      <c r="BC103" s="97"/>
      <c r="BD103" s="97"/>
      <c r="BE103" s="97"/>
      <c r="BF103" s="97"/>
      <c r="BG103" s="97"/>
      <c r="BH103" s="97"/>
      <c r="BI103" s="97"/>
      <c r="BJ103" s="97"/>
      <c r="BK103" s="97"/>
      <c r="BL103" s="97"/>
      <c r="BM103" s="97"/>
      <c r="BN103" s="97"/>
      <c r="BO103" s="97"/>
      <c r="BP103" s="97"/>
      <c r="BQ103" s="97"/>
      <c r="BR103" s="33"/>
      <c r="BS103" s="33"/>
      <c r="BT103" s="33"/>
      <c r="BU103" s="33"/>
      <c r="BV103" s="33"/>
      <c r="BW103" s="33"/>
      <c r="BX103" s="33"/>
      <c r="BY103" s="33"/>
      <c r="BZ103" s="33"/>
      <c r="CA103" s="33"/>
      <c r="CB103" s="33"/>
      <c r="CC103" s="33"/>
      <c r="CD103" s="33"/>
      <c r="CE103" s="33"/>
      <c r="CF103" s="33"/>
      <c r="CG103" s="33"/>
      <c r="CH103" s="33"/>
      <c r="CI103" s="33"/>
      <c r="CJ103" s="33"/>
      <c r="CK103" s="33"/>
      <c r="CL103" s="33"/>
      <c r="CM103" s="33"/>
      <c r="CN103" s="33"/>
      <c r="CO103" s="33"/>
      <c r="CP103" s="33"/>
      <c r="CQ103" s="33"/>
      <c r="CR103" s="33"/>
      <c r="CS103" s="33"/>
      <c r="CT103" s="33"/>
      <c r="CU103" s="33"/>
      <c r="CV103" s="33"/>
      <c r="CW103" s="33"/>
      <c r="CX103" s="33"/>
      <c r="CY103" s="33"/>
      <c r="CZ103" s="33"/>
      <c r="DA103" s="33"/>
      <c r="DB103" s="33"/>
      <c r="DC103" s="33"/>
      <c r="DD103" s="33"/>
      <c r="DE103" s="33"/>
      <c r="DF103" s="33"/>
      <c r="DG103" s="33"/>
      <c r="DH103" s="33"/>
      <c r="DI103" s="33"/>
      <c r="DJ103" s="33"/>
      <c r="DK103" s="33"/>
      <c r="DL103" s="33"/>
      <c r="DM103" s="33"/>
      <c r="DN103" s="33"/>
      <c r="DO103" s="33"/>
      <c r="DP103" s="33"/>
      <c r="DQ103" s="33"/>
      <c r="DR103" s="33"/>
      <c r="DS103" s="33"/>
      <c r="DT103" s="33"/>
      <c r="DU103" s="33"/>
      <c r="DV103" s="33"/>
      <c r="DW103" s="33"/>
      <c r="DX103" s="33"/>
      <c r="DY103" s="33"/>
      <c r="DZ103" s="33"/>
      <c r="EA103" s="33"/>
      <c r="EB103" s="33"/>
      <c r="EC103" s="33"/>
      <c r="ED103" s="33"/>
    </row>
    <row r="104" spans="1:134" ht="15" x14ac:dyDescent="0.25">
      <c r="A104" s="42">
        <v>649</v>
      </c>
      <c r="B104" s="42">
        <v>1736.05</v>
      </c>
      <c r="C104" s="42"/>
      <c r="D104" s="42"/>
      <c r="E104" s="43">
        <v>649</v>
      </c>
      <c r="F104" s="43">
        <v>3100.8</v>
      </c>
      <c r="G104" s="43"/>
      <c r="H104" s="43"/>
      <c r="I104" s="45">
        <v>649</v>
      </c>
      <c r="J104" s="45">
        <v>29456.3</v>
      </c>
      <c r="K104" s="45"/>
      <c r="L104" s="45"/>
      <c r="M104" s="48">
        <v>649</v>
      </c>
      <c r="N104" s="48">
        <v>9541.7900000000009</v>
      </c>
      <c r="O104" s="48"/>
      <c r="P104" s="48"/>
      <c r="Q104" s="47">
        <v>649</v>
      </c>
      <c r="R104" s="47">
        <v>6827.07</v>
      </c>
      <c r="S104" s="47"/>
      <c r="T104" s="47"/>
      <c r="U104" s="102">
        <v>649</v>
      </c>
      <c r="V104" s="102">
        <v>7517.43</v>
      </c>
      <c r="W104" s="102"/>
      <c r="X104" s="102"/>
      <c r="Y104" s="50"/>
      <c r="Z104" s="50"/>
      <c r="AA104" s="50"/>
      <c r="AB104" s="50"/>
      <c r="AC104" s="50"/>
      <c r="AD104" s="50"/>
      <c r="AE104" s="50"/>
      <c r="AF104" s="50"/>
      <c r="AG104" s="50"/>
      <c r="AH104" s="50"/>
      <c r="AI104" s="50"/>
      <c r="AJ104" s="50"/>
      <c r="AK104" s="50"/>
      <c r="AL104" s="50"/>
      <c r="AM104" s="50"/>
      <c r="AN104" s="50"/>
      <c r="AO104" s="50"/>
      <c r="AP104" s="50"/>
      <c r="AQ104" s="50"/>
      <c r="AR104" s="50"/>
      <c r="AS104" s="50"/>
      <c r="AT104" s="50"/>
      <c r="AU104" s="50"/>
      <c r="AV104" s="50"/>
      <c r="AW104" s="50"/>
      <c r="AX104" s="50"/>
      <c r="AY104" s="50"/>
      <c r="AZ104" s="50"/>
      <c r="BA104" s="50"/>
      <c r="BB104" s="50"/>
      <c r="BC104" s="97"/>
      <c r="BD104" s="97"/>
      <c r="BE104" s="97"/>
      <c r="BF104" s="97"/>
      <c r="BG104" s="97"/>
      <c r="BH104" s="97"/>
      <c r="BI104" s="97"/>
      <c r="BJ104" s="97"/>
      <c r="BK104" s="97"/>
      <c r="BL104" s="97"/>
      <c r="BM104" s="97"/>
      <c r="BN104" s="97"/>
      <c r="BO104" s="97"/>
      <c r="BP104" s="97"/>
      <c r="BQ104" s="97"/>
      <c r="BR104" s="33"/>
      <c r="BS104" s="33"/>
      <c r="BT104" s="33"/>
      <c r="BU104" s="33"/>
      <c r="BV104" s="33"/>
      <c r="BW104" s="33"/>
      <c r="BX104" s="33"/>
      <c r="BY104" s="33"/>
      <c r="BZ104" s="33"/>
      <c r="CA104" s="33"/>
      <c r="CB104" s="33"/>
      <c r="CC104" s="33"/>
      <c r="CD104" s="33"/>
      <c r="CE104" s="33"/>
      <c r="CF104" s="33"/>
      <c r="CG104" s="33"/>
      <c r="CH104" s="33"/>
      <c r="CI104" s="33"/>
      <c r="CJ104" s="33"/>
      <c r="CK104" s="33"/>
      <c r="CL104" s="33"/>
      <c r="CM104" s="33"/>
      <c r="CN104" s="33"/>
      <c r="CO104" s="33"/>
      <c r="CP104" s="33"/>
      <c r="CQ104" s="33"/>
      <c r="CR104" s="33"/>
      <c r="CS104" s="33"/>
      <c r="CT104" s="33"/>
      <c r="CU104" s="33"/>
      <c r="CV104" s="33"/>
      <c r="CW104" s="33"/>
      <c r="CX104" s="33"/>
      <c r="CY104" s="33"/>
      <c r="CZ104" s="33"/>
      <c r="DA104" s="33"/>
      <c r="DB104" s="33"/>
      <c r="DC104" s="33"/>
      <c r="DD104" s="33"/>
      <c r="DE104" s="33"/>
      <c r="DF104" s="33"/>
      <c r="DG104" s="33"/>
      <c r="DH104" s="33"/>
      <c r="DI104" s="33"/>
      <c r="DJ104" s="33"/>
      <c r="DK104" s="33"/>
      <c r="DL104" s="33"/>
      <c r="DM104" s="33"/>
      <c r="DN104" s="33"/>
      <c r="DO104" s="33"/>
      <c r="DP104" s="33"/>
      <c r="DQ104" s="33"/>
      <c r="DR104" s="33"/>
      <c r="DS104" s="33"/>
      <c r="DT104" s="33"/>
      <c r="DU104" s="33"/>
      <c r="DV104" s="33"/>
      <c r="DW104" s="33"/>
      <c r="DX104" s="33"/>
      <c r="DY104" s="33"/>
      <c r="DZ104" s="33"/>
      <c r="EA104" s="33"/>
      <c r="EB104" s="33"/>
      <c r="EC104" s="33"/>
      <c r="ED104" s="33"/>
    </row>
    <row r="105" spans="1:134" ht="15" x14ac:dyDescent="0.25">
      <c r="A105" s="42">
        <v>650</v>
      </c>
      <c r="B105" s="42">
        <v>1856.16</v>
      </c>
      <c r="C105" s="42"/>
      <c r="D105" s="42"/>
      <c r="E105" s="43">
        <v>650</v>
      </c>
      <c r="F105" s="43">
        <v>3276.59</v>
      </c>
      <c r="G105" s="43"/>
      <c r="H105" s="43"/>
      <c r="I105" s="45">
        <v>650</v>
      </c>
      <c r="J105" s="45">
        <v>29192.799999999999</v>
      </c>
      <c r="K105" s="45"/>
      <c r="L105" s="45"/>
      <c r="M105" s="48">
        <v>650</v>
      </c>
      <c r="N105" s="48">
        <v>9418.67</v>
      </c>
      <c r="O105" s="48"/>
      <c r="P105" s="48"/>
      <c r="Q105" s="47">
        <v>650</v>
      </c>
      <c r="R105" s="47">
        <v>6791.69</v>
      </c>
      <c r="S105" s="47"/>
      <c r="T105" s="47"/>
      <c r="U105" s="102">
        <v>650</v>
      </c>
      <c r="V105" s="102">
        <v>7547.3</v>
      </c>
      <c r="W105" s="102"/>
      <c r="X105" s="102"/>
      <c r="Y105" s="50"/>
      <c r="Z105" s="50"/>
      <c r="AA105" s="50"/>
      <c r="AB105" s="50"/>
      <c r="AC105" s="50"/>
      <c r="AD105" s="50"/>
      <c r="AE105" s="50"/>
      <c r="AF105" s="50"/>
      <c r="AG105" s="50"/>
      <c r="AH105" s="50"/>
      <c r="AI105" s="50"/>
      <c r="AJ105" s="50"/>
      <c r="AK105" s="50"/>
      <c r="AL105" s="50"/>
      <c r="AM105" s="50"/>
      <c r="AN105" s="50"/>
      <c r="AO105" s="50"/>
      <c r="AP105" s="50"/>
      <c r="AQ105" s="50"/>
      <c r="AR105" s="50"/>
      <c r="AS105" s="50"/>
      <c r="AT105" s="50"/>
      <c r="AU105" s="50"/>
      <c r="AV105" s="50"/>
      <c r="AW105" s="50"/>
      <c r="AX105" s="50"/>
      <c r="AY105" s="50"/>
      <c r="AZ105" s="50"/>
      <c r="BA105" s="50"/>
      <c r="BB105" s="50"/>
      <c r="BC105" s="97"/>
      <c r="BD105" s="97"/>
      <c r="BE105" s="97"/>
      <c r="BF105" s="97"/>
      <c r="BG105" s="97"/>
      <c r="BH105" s="97"/>
      <c r="BI105" s="97"/>
      <c r="BJ105" s="97"/>
      <c r="BK105" s="97"/>
      <c r="BL105" s="97"/>
      <c r="BM105" s="97"/>
      <c r="BN105" s="97"/>
      <c r="BO105" s="97"/>
      <c r="BP105" s="97"/>
      <c r="BQ105" s="97"/>
      <c r="BR105" s="33"/>
      <c r="BS105" s="33"/>
      <c r="BT105" s="33"/>
      <c r="BU105" s="33"/>
      <c r="BV105" s="33"/>
      <c r="BW105" s="33"/>
      <c r="BX105" s="33"/>
      <c r="BY105" s="33"/>
      <c r="BZ105" s="33"/>
      <c r="CA105" s="33"/>
      <c r="CB105" s="33"/>
      <c r="CC105" s="33"/>
      <c r="CD105" s="33"/>
      <c r="CE105" s="33"/>
      <c r="CF105" s="33"/>
      <c r="CG105" s="33"/>
      <c r="CH105" s="33"/>
      <c r="CI105" s="33"/>
      <c r="CJ105" s="33"/>
      <c r="CK105" s="33"/>
      <c r="CL105" s="33"/>
      <c r="CM105" s="33"/>
      <c r="CN105" s="33"/>
      <c r="CO105" s="33"/>
      <c r="CP105" s="33"/>
      <c r="CQ105" s="33"/>
      <c r="CR105" s="33"/>
      <c r="CS105" s="33"/>
      <c r="CT105" s="33"/>
      <c r="CU105" s="33"/>
      <c r="CV105" s="33"/>
      <c r="CW105" s="33"/>
      <c r="CX105" s="33"/>
      <c r="CY105" s="33"/>
      <c r="CZ105" s="33"/>
      <c r="DA105" s="33"/>
      <c r="DB105" s="33"/>
      <c r="DC105" s="33"/>
      <c r="DD105" s="33"/>
      <c r="DE105" s="33"/>
      <c r="DF105" s="33"/>
      <c r="DG105" s="33"/>
      <c r="DH105" s="33"/>
      <c r="DI105" s="33"/>
      <c r="DJ105" s="33"/>
      <c r="DK105" s="33"/>
      <c r="DL105" s="33"/>
      <c r="DM105" s="33"/>
      <c r="DN105" s="33"/>
      <c r="DO105" s="33"/>
      <c r="DP105" s="33"/>
      <c r="DQ105" s="33"/>
      <c r="DR105" s="33"/>
      <c r="DS105" s="33"/>
      <c r="DT105" s="33"/>
      <c r="DU105" s="33"/>
      <c r="DV105" s="33"/>
      <c r="DW105" s="33"/>
      <c r="DX105" s="33"/>
      <c r="DY105" s="33"/>
      <c r="DZ105" s="33"/>
      <c r="EA105" s="33"/>
      <c r="EB105" s="33"/>
      <c r="EC105" s="33"/>
      <c r="ED105" s="33"/>
    </row>
    <row r="106" spans="1:134" ht="15" x14ac:dyDescent="0.25">
      <c r="A106" s="42">
        <v>651</v>
      </c>
      <c r="B106" s="42">
        <v>2049.11</v>
      </c>
      <c r="C106" s="42"/>
      <c r="D106" s="42"/>
      <c r="E106" s="43">
        <v>651</v>
      </c>
      <c r="F106" s="43">
        <v>3360.99</v>
      </c>
      <c r="G106" s="43"/>
      <c r="H106" s="43"/>
      <c r="I106" s="45">
        <v>651</v>
      </c>
      <c r="J106" s="45">
        <v>28609.5</v>
      </c>
      <c r="K106" s="45"/>
      <c r="L106" s="45"/>
      <c r="M106" s="48">
        <v>651</v>
      </c>
      <c r="N106" s="48">
        <v>9311.4</v>
      </c>
      <c r="O106" s="48"/>
      <c r="P106" s="48"/>
      <c r="Q106" s="47">
        <v>651</v>
      </c>
      <c r="R106" s="47">
        <v>7086.06</v>
      </c>
      <c r="S106" s="47"/>
      <c r="T106" s="47"/>
      <c r="U106" s="102">
        <v>651</v>
      </c>
      <c r="V106" s="102">
        <v>7630.13</v>
      </c>
      <c r="W106" s="102"/>
      <c r="X106" s="102"/>
      <c r="Y106" s="50"/>
      <c r="Z106" s="50"/>
      <c r="AA106" s="50"/>
      <c r="AB106" s="50"/>
      <c r="AC106" s="50"/>
      <c r="AD106" s="50"/>
      <c r="AE106" s="50"/>
      <c r="AF106" s="50"/>
      <c r="AG106" s="50"/>
      <c r="AH106" s="50"/>
      <c r="AI106" s="50"/>
      <c r="AJ106" s="50"/>
      <c r="AK106" s="50"/>
      <c r="AL106" s="50"/>
      <c r="AM106" s="50"/>
      <c r="AN106" s="50"/>
      <c r="AO106" s="50"/>
      <c r="AP106" s="50"/>
      <c r="AQ106" s="50"/>
      <c r="AR106" s="50"/>
      <c r="AS106" s="50"/>
      <c r="AT106" s="50"/>
      <c r="AU106" s="50"/>
      <c r="AV106" s="50"/>
      <c r="AW106" s="50"/>
      <c r="AX106" s="50"/>
      <c r="AY106" s="50"/>
      <c r="AZ106" s="50"/>
      <c r="BA106" s="50"/>
      <c r="BB106" s="50"/>
      <c r="BC106" s="97"/>
      <c r="BD106" s="97"/>
      <c r="BE106" s="97"/>
      <c r="BF106" s="97"/>
      <c r="BG106" s="97"/>
      <c r="BH106" s="97"/>
      <c r="BI106" s="97"/>
      <c r="BJ106" s="97"/>
      <c r="BK106" s="97"/>
      <c r="BL106" s="97"/>
      <c r="BM106" s="97"/>
      <c r="BN106" s="97"/>
      <c r="BO106" s="97"/>
      <c r="BP106" s="97"/>
      <c r="BQ106" s="97"/>
      <c r="BR106" s="33"/>
      <c r="BS106" s="33"/>
      <c r="BT106" s="33"/>
      <c r="BU106" s="33"/>
      <c r="BV106" s="33"/>
      <c r="BW106" s="33"/>
      <c r="BX106" s="33"/>
      <c r="BY106" s="33"/>
      <c r="BZ106" s="33"/>
      <c r="CA106" s="33"/>
      <c r="CB106" s="33"/>
      <c r="CC106" s="33"/>
      <c r="CD106" s="33"/>
      <c r="CE106" s="33"/>
      <c r="CF106" s="33"/>
      <c r="CG106" s="33"/>
      <c r="CH106" s="33"/>
      <c r="CI106" s="33"/>
      <c r="CJ106" s="33"/>
      <c r="CK106" s="33"/>
      <c r="CL106" s="33"/>
      <c r="CM106" s="33"/>
      <c r="CN106" s="33"/>
      <c r="CO106" s="33"/>
      <c r="CP106" s="33"/>
      <c r="CQ106" s="33"/>
      <c r="CR106" s="33"/>
      <c r="CS106" s="33"/>
      <c r="CT106" s="33"/>
      <c r="CU106" s="33"/>
      <c r="CV106" s="33"/>
      <c r="CW106" s="33"/>
      <c r="CX106" s="33"/>
      <c r="CY106" s="33"/>
      <c r="CZ106" s="33"/>
      <c r="DA106" s="33"/>
      <c r="DB106" s="33"/>
      <c r="DC106" s="33"/>
      <c r="DD106" s="33"/>
      <c r="DE106" s="33"/>
      <c r="DF106" s="33"/>
      <c r="DG106" s="33"/>
      <c r="DH106" s="33"/>
      <c r="DI106" s="33"/>
      <c r="DJ106" s="33"/>
      <c r="DK106" s="33"/>
      <c r="DL106" s="33"/>
      <c r="DM106" s="33"/>
      <c r="DN106" s="33"/>
      <c r="DO106" s="33"/>
      <c r="DP106" s="33"/>
      <c r="DQ106" s="33"/>
      <c r="DR106" s="33"/>
      <c r="DS106" s="33"/>
      <c r="DT106" s="33"/>
      <c r="DU106" s="33"/>
      <c r="DV106" s="33"/>
      <c r="DW106" s="33"/>
      <c r="DX106" s="33"/>
      <c r="DY106" s="33"/>
      <c r="DZ106" s="33"/>
      <c r="EA106" s="33"/>
      <c r="EB106" s="33"/>
      <c r="EC106" s="33"/>
      <c r="ED106" s="33"/>
    </row>
    <row r="107" spans="1:134" ht="15" x14ac:dyDescent="0.25">
      <c r="A107" s="42">
        <v>652</v>
      </c>
      <c r="B107" s="42">
        <v>2150.98</v>
      </c>
      <c r="C107" s="42"/>
      <c r="D107" s="42"/>
      <c r="E107" s="43">
        <v>652</v>
      </c>
      <c r="F107" s="43">
        <v>3477.95</v>
      </c>
      <c r="G107" s="43"/>
      <c r="H107" s="43"/>
      <c r="I107" s="45">
        <v>652</v>
      </c>
      <c r="J107" s="45">
        <v>28417.9</v>
      </c>
      <c r="K107" s="45"/>
      <c r="L107" s="45"/>
      <c r="M107" s="48">
        <v>652</v>
      </c>
      <c r="N107" s="48">
        <v>9229.74</v>
      </c>
      <c r="O107" s="48"/>
      <c r="P107" s="48"/>
      <c r="Q107" s="47">
        <v>652</v>
      </c>
      <c r="R107" s="47">
        <v>6952.78</v>
      </c>
      <c r="S107" s="47"/>
      <c r="T107" s="47"/>
      <c r="U107" s="102">
        <v>652</v>
      </c>
      <c r="V107" s="102">
        <v>7510.41</v>
      </c>
      <c r="W107" s="102"/>
      <c r="X107" s="102"/>
      <c r="Y107" s="50"/>
      <c r="Z107" s="50"/>
      <c r="AA107" s="50"/>
      <c r="AB107" s="50"/>
      <c r="AC107" s="50"/>
      <c r="AD107" s="50"/>
      <c r="AE107" s="50"/>
      <c r="AF107" s="50"/>
      <c r="AG107" s="50"/>
      <c r="AH107" s="50"/>
      <c r="AI107" s="50"/>
      <c r="AJ107" s="50"/>
      <c r="AK107" s="50"/>
      <c r="AL107" s="50"/>
      <c r="AM107" s="50"/>
      <c r="AN107" s="50"/>
      <c r="AO107" s="50"/>
      <c r="AP107" s="50"/>
      <c r="AQ107" s="50"/>
      <c r="AR107" s="50"/>
      <c r="AS107" s="50"/>
      <c r="AT107" s="50"/>
      <c r="AU107" s="50"/>
      <c r="AV107" s="50"/>
      <c r="AW107" s="50"/>
      <c r="AX107" s="50"/>
      <c r="AY107" s="50"/>
      <c r="AZ107" s="50"/>
      <c r="BA107" s="50"/>
      <c r="BB107" s="50"/>
      <c r="BC107" s="97"/>
      <c r="BD107" s="97"/>
      <c r="BE107" s="97"/>
      <c r="BF107" s="97"/>
      <c r="BG107" s="97"/>
      <c r="BH107" s="97"/>
      <c r="BI107" s="97"/>
      <c r="BJ107" s="97"/>
      <c r="BK107" s="97"/>
      <c r="BL107" s="97"/>
      <c r="BM107" s="97"/>
      <c r="BN107" s="97"/>
      <c r="BO107" s="97"/>
      <c r="BP107" s="97"/>
      <c r="BQ107" s="97"/>
      <c r="BR107" s="33"/>
      <c r="BS107" s="33"/>
      <c r="BT107" s="33"/>
      <c r="BU107" s="33"/>
      <c r="BV107" s="33"/>
      <c r="BW107" s="33"/>
      <c r="BX107" s="33"/>
      <c r="BY107" s="33"/>
      <c r="BZ107" s="33"/>
      <c r="CA107" s="33"/>
      <c r="CB107" s="33"/>
      <c r="CC107" s="33"/>
      <c r="CD107" s="33"/>
      <c r="CE107" s="33"/>
      <c r="CF107" s="33"/>
      <c r="CG107" s="33"/>
      <c r="CH107" s="33"/>
      <c r="CI107" s="33"/>
      <c r="CJ107" s="33"/>
      <c r="CK107" s="33"/>
      <c r="CL107" s="33"/>
      <c r="CM107" s="33"/>
      <c r="CN107" s="33"/>
      <c r="CO107" s="33"/>
      <c r="CP107" s="33"/>
      <c r="CQ107" s="33"/>
      <c r="CR107" s="33"/>
      <c r="CS107" s="33"/>
      <c r="CT107" s="33"/>
      <c r="CU107" s="33"/>
      <c r="CV107" s="33"/>
      <c r="CW107" s="33"/>
      <c r="CX107" s="33"/>
      <c r="CY107" s="33"/>
      <c r="CZ107" s="33"/>
      <c r="DA107" s="33"/>
      <c r="DB107" s="33"/>
      <c r="DC107" s="33"/>
      <c r="DD107" s="33"/>
      <c r="DE107" s="33"/>
      <c r="DF107" s="33"/>
      <c r="DG107" s="33"/>
      <c r="DH107" s="33"/>
      <c r="DI107" s="33"/>
      <c r="DJ107" s="33"/>
      <c r="DK107" s="33"/>
      <c r="DL107" s="33"/>
      <c r="DM107" s="33"/>
      <c r="DN107" s="33"/>
      <c r="DO107" s="33"/>
      <c r="DP107" s="33"/>
      <c r="DQ107" s="33"/>
      <c r="DR107" s="33"/>
      <c r="DS107" s="33"/>
      <c r="DT107" s="33"/>
      <c r="DU107" s="33"/>
      <c r="DV107" s="33"/>
      <c r="DW107" s="33"/>
      <c r="DX107" s="33"/>
      <c r="DY107" s="33"/>
      <c r="DZ107" s="33"/>
      <c r="EA107" s="33"/>
      <c r="EB107" s="33"/>
      <c r="EC107" s="33"/>
      <c r="ED107" s="33"/>
    </row>
    <row r="108" spans="1:134" ht="15" x14ac:dyDescent="0.25">
      <c r="A108" s="42">
        <v>653</v>
      </c>
      <c r="B108" s="42">
        <v>2276.87</v>
      </c>
      <c r="C108" s="42"/>
      <c r="D108" s="42"/>
      <c r="E108" s="43">
        <v>653</v>
      </c>
      <c r="F108" s="43">
        <v>3508.51</v>
      </c>
      <c r="G108" s="43"/>
      <c r="H108" s="43"/>
      <c r="I108" s="45">
        <v>653</v>
      </c>
      <c r="J108" s="45">
        <v>27618.5</v>
      </c>
      <c r="K108" s="45"/>
      <c r="L108" s="45"/>
      <c r="M108" s="48">
        <v>653</v>
      </c>
      <c r="N108" s="48">
        <v>9118.4599999999991</v>
      </c>
      <c r="O108" s="48"/>
      <c r="P108" s="48"/>
      <c r="Q108" s="47">
        <v>653</v>
      </c>
      <c r="R108" s="47">
        <v>6997.95</v>
      </c>
      <c r="S108" s="47"/>
      <c r="T108" s="47"/>
      <c r="U108" s="102">
        <v>653</v>
      </c>
      <c r="V108" s="102">
        <v>7517.69</v>
      </c>
      <c r="W108" s="102"/>
      <c r="X108" s="102"/>
      <c r="Y108" s="50"/>
      <c r="Z108" s="50"/>
      <c r="AA108" s="50"/>
      <c r="AB108" s="50"/>
      <c r="AC108" s="50"/>
      <c r="AD108" s="50"/>
      <c r="AE108" s="50"/>
      <c r="AF108" s="50"/>
      <c r="AG108" s="50"/>
      <c r="AH108" s="50"/>
      <c r="AI108" s="50"/>
      <c r="AJ108" s="50"/>
      <c r="AK108" s="50"/>
      <c r="AL108" s="50"/>
      <c r="AM108" s="50"/>
      <c r="AN108" s="50"/>
      <c r="AO108" s="50"/>
      <c r="AP108" s="50"/>
      <c r="AQ108" s="50"/>
      <c r="AR108" s="50"/>
      <c r="AS108" s="50"/>
      <c r="AT108" s="50"/>
      <c r="AU108" s="50"/>
      <c r="AV108" s="50"/>
      <c r="AW108" s="50"/>
      <c r="AX108" s="50"/>
      <c r="AY108" s="50"/>
      <c r="AZ108" s="50"/>
      <c r="BA108" s="50"/>
      <c r="BB108" s="50"/>
      <c r="BC108" s="97"/>
      <c r="BD108" s="97"/>
      <c r="BE108" s="97"/>
      <c r="BF108" s="97"/>
      <c r="BG108" s="97"/>
      <c r="BH108" s="97"/>
      <c r="BI108" s="97"/>
      <c r="BJ108" s="97"/>
      <c r="BK108" s="97"/>
      <c r="BL108" s="97"/>
      <c r="BM108" s="97"/>
      <c r="BN108" s="97"/>
      <c r="BO108" s="97"/>
      <c r="BP108" s="97"/>
      <c r="BQ108" s="97"/>
      <c r="BR108" s="33"/>
      <c r="BS108" s="33"/>
      <c r="BT108" s="33"/>
      <c r="BU108" s="33"/>
      <c r="BV108" s="33"/>
      <c r="BW108" s="33"/>
      <c r="BX108" s="33"/>
      <c r="BY108" s="33"/>
      <c r="BZ108" s="33"/>
      <c r="CA108" s="33"/>
      <c r="CB108" s="33"/>
      <c r="CC108" s="33"/>
      <c r="CD108" s="33"/>
      <c r="CE108" s="33"/>
      <c r="CF108" s="33"/>
      <c r="CG108" s="33"/>
      <c r="CH108" s="33"/>
      <c r="CI108" s="33"/>
      <c r="CJ108" s="33"/>
      <c r="CK108" s="33"/>
      <c r="CL108" s="33"/>
      <c r="CM108" s="33"/>
      <c r="CN108" s="33"/>
      <c r="CO108" s="33"/>
      <c r="CP108" s="33"/>
      <c r="CQ108" s="33"/>
      <c r="CR108" s="33"/>
      <c r="CS108" s="33"/>
      <c r="CT108" s="33"/>
      <c r="CU108" s="33"/>
      <c r="CV108" s="33"/>
      <c r="CW108" s="33"/>
      <c r="CX108" s="33"/>
      <c r="CY108" s="33"/>
      <c r="CZ108" s="33"/>
      <c r="DA108" s="33"/>
      <c r="DB108" s="33"/>
      <c r="DC108" s="33"/>
      <c r="DD108" s="33"/>
      <c r="DE108" s="33"/>
      <c r="DF108" s="33"/>
      <c r="DG108" s="33"/>
      <c r="DH108" s="33"/>
      <c r="DI108" s="33"/>
      <c r="DJ108" s="33"/>
      <c r="DK108" s="33"/>
      <c r="DL108" s="33"/>
      <c r="DM108" s="33"/>
      <c r="DN108" s="33"/>
      <c r="DO108" s="33"/>
      <c r="DP108" s="33"/>
      <c r="DQ108" s="33"/>
      <c r="DR108" s="33"/>
      <c r="DS108" s="33"/>
      <c r="DT108" s="33"/>
      <c r="DU108" s="33"/>
      <c r="DV108" s="33"/>
      <c r="DW108" s="33"/>
      <c r="DX108" s="33"/>
      <c r="DY108" s="33"/>
      <c r="DZ108" s="33"/>
      <c r="EA108" s="33"/>
      <c r="EB108" s="33"/>
      <c r="EC108" s="33"/>
      <c r="ED108" s="33"/>
    </row>
    <row r="109" spans="1:134" ht="15" x14ac:dyDescent="0.25">
      <c r="A109" s="42">
        <v>654</v>
      </c>
      <c r="B109" s="42">
        <v>2381.75</v>
      </c>
      <c r="C109" s="42"/>
      <c r="D109" s="42"/>
      <c r="E109" s="43">
        <v>654</v>
      </c>
      <c r="F109" s="43">
        <v>3674.32</v>
      </c>
      <c r="G109" s="43"/>
      <c r="H109" s="43"/>
      <c r="I109" s="45">
        <v>654</v>
      </c>
      <c r="J109" s="45">
        <v>27443.9</v>
      </c>
      <c r="K109" s="45"/>
      <c r="L109" s="45"/>
      <c r="M109" s="48">
        <v>654</v>
      </c>
      <c r="N109" s="48">
        <v>9099.36</v>
      </c>
      <c r="O109" s="48"/>
      <c r="P109" s="48"/>
      <c r="Q109" s="47">
        <v>654</v>
      </c>
      <c r="R109" s="47">
        <v>6987.66</v>
      </c>
      <c r="S109" s="47"/>
      <c r="T109" s="47"/>
      <c r="U109" s="102">
        <v>654</v>
      </c>
      <c r="V109" s="102">
        <v>7489.32</v>
      </c>
      <c r="W109" s="102"/>
      <c r="X109" s="102"/>
      <c r="Y109" s="50"/>
      <c r="Z109" s="50"/>
      <c r="AA109" s="50"/>
      <c r="AB109" s="50"/>
      <c r="AC109" s="50"/>
      <c r="AD109" s="50"/>
      <c r="AE109" s="50"/>
      <c r="AF109" s="50"/>
      <c r="AG109" s="50"/>
      <c r="AH109" s="50"/>
      <c r="AI109" s="50"/>
      <c r="AJ109" s="50"/>
      <c r="AK109" s="50"/>
      <c r="AL109" s="50"/>
      <c r="AM109" s="50"/>
      <c r="AN109" s="50"/>
      <c r="AO109" s="50"/>
      <c r="AP109" s="50"/>
      <c r="AQ109" s="50"/>
      <c r="AR109" s="50"/>
      <c r="AS109" s="50"/>
      <c r="AT109" s="50"/>
      <c r="AU109" s="50"/>
      <c r="AV109" s="50"/>
      <c r="AW109" s="50"/>
      <c r="AX109" s="50"/>
      <c r="AY109" s="50"/>
      <c r="AZ109" s="50"/>
      <c r="BA109" s="50"/>
      <c r="BB109" s="50"/>
      <c r="BC109" s="97"/>
      <c r="BD109" s="97"/>
      <c r="BE109" s="97"/>
      <c r="BF109" s="97"/>
      <c r="BG109" s="97"/>
      <c r="BH109" s="97"/>
      <c r="BI109" s="97"/>
      <c r="BJ109" s="97"/>
      <c r="BK109" s="97"/>
      <c r="BL109" s="97"/>
      <c r="BM109" s="97"/>
      <c r="BN109" s="97"/>
      <c r="BO109" s="97"/>
      <c r="BP109" s="97"/>
      <c r="BQ109" s="97"/>
      <c r="BR109" s="33"/>
      <c r="BS109" s="33"/>
      <c r="BT109" s="33"/>
      <c r="BU109" s="33"/>
      <c r="BV109" s="33"/>
      <c r="BW109" s="33"/>
      <c r="BX109" s="33"/>
      <c r="BY109" s="33"/>
      <c r="BZ109" s="33"/>
      <c r="CA109" s="33"/>
      <c r="CB109" s="33"/>
      <c r="CC109" s="33"/>
      <c r="CD109" s="33"/>
      <c r="CE109" s="33"/>
      <c r="CF109" s="33"/>
      <c r="CG109" s="33"/>
      <c r="CH109" s="33"/>
      <c r="CI109" s="33"/>
      <c r="CJ109" s="33"/>
      <c r="CK109" s="33"/>
      <c r="CL109" s="33"/>
      <c r="CM109" s="33"/>
      <c r="CN109" s="33"/>
      <c r="CO109" s="33"/>
      <c r="CP109" s="33"/>
      <c r="CQ109" s="33"/>
      <c r="CR109" s="33"/>
      <c r="CS109" s="33"/>
      <c r="CT109" s="33"/>
      <c r="CU109" s="33"/>
      <c r="CV109" s="33"/>
      <c r="CW109" s="33"/>
      <c r="CX109" s="33"/>
      <c r="CY109" s="33"/>
      <c r="CZ109" s="33"/>
      <c r="DA109" s="33"/>
      <c r="DB109" s="33"/>
      <c r="DC109" s="33"/>
      <c r="DD109" s="33"/>
      <c r="DE109" s="33"/>
      <c r="DF109" s="33"/>
      <c r="DG109" s="33"/>
      <c r="DH109" s="33"/>
      <c r="DI109" s="33"/>
      <c r="DJ109" s="33"/>
      <c r="DK109" s="33"/>
      <c r="DL109" s="33"/>
      <c r="DM109" s="33"/>
      <c r="DN109" s="33"/>
      <c r="DO109" s="33"/>
      <c r="DP109" s="33"/>
      <c r="DQ109" s="33"/>
      <c r="DR109" s="33"/>
      <c r="DS109" s="33"/>
      <c r="DT109" s="33"/>
      <c r="DU109" s="33"/>
      <c r="DV109" s="33"/>
      <c r="DW109" s="33"/>
      <c r="DX109" s="33"/>
      <c r="DY109" s="33"/>
      <c r="DZ109" s="33"/>
      <c r="EA109" s="33"/>
      <c r="EB109" s="33"/>
      <c r="EC109" s="33"/>
      <c r="ED109" s="33"/>
    </row>
    <row r="110" spans="1:134" ht="15" x14ac:dyDescent="0.25">
      <c r="A110" s="42">
        <v>655</v>
      </c>
      <c r="B110" s="42">
        <v>2475.12</v>
      </c>
      <c r="C110" s="42"/>
      <c r="D110" s="42"/>
      <c r="E110" s="43">
        <v>655</v>
      </c>
      <c r="F110" s="43">
        <v>3649.78</v>
      </c>
      <c r="G110" s="43"/>
      <c r="H110" s="43"/>
      <c r="I110" s="45">
        <v>655</v>
      </c>
      <c r="J110" s="45">
        <v>26862.2</v>
      </c>
      <c r="K110" s="45"/>
      <c r="L110" s="45"/>
      <c r="M110" s="48">
        <v>655</v>
      </c>
      <c r="N110" s="48">
        <v>9032.2999999999993</v>
      </c>
      <c r="O110" s="48"/>
      <c r="P110" s="48"/>
      <c r="Q110" s="47">
        <v>655</v>
      </c>
      <c r="R110" s="47">
        <v>6946</v>
      </c>
      <c r="S110" s="47"/>
      <c r="T110" s="47"/>
      <c r="U110" s="102">
        <v>655</v>
      </c>
      <c r="V110" s="102">
        <v>7481.04</v>
      </c>
      <c r="W110" s="102"/>
      <c r="X110" s="102"/>
      <c r="Y110" s="50"/>
      <c r="Z110" s="50"/>
      <c r="AA110" s="50"/>
      <c r="AB110" s="50"/>
      <c r="AC110" s="50"/>
      <c r="AD110" s="50"/>
      <c r="AE110" s="50"/>
      <c r="AF110" s="50"/>
      <c r="AG110" s="50"/>
      <c r="AH110" s="50"/>
      <c r="AI110" s="50"/>
      <c r="AJ110" s="50"/>
      <c r="AK110" s="50"/>
      <c r="AL110" s="50"/>
      <c r="AM110" s="50"/>
      <c r="AN110" s="50"/>
      <c r="AO110" s="50"/>
      <c r="AP110" s="50"/>
      <c r="AQ110" s="50"/>
      <c r="AR110" s="50"/>
      <c r="AS110" s="50"/>
      <c r="AT110" s="50"/>
      <c r="AU110" s="50"/>
      <c r="AV110" s="50"/>
      <c r="AW110" s="50"/>
      <c r="AX110" s="50"/>
      <c r="AY110" s="50"/>
      <c r="AZ110" s="50"/>
      <c r="BA110" s="50"/>
      <c r="BB110" s="50"/>
      <c r="BC110" s="97"/>
      <c r="BD110" s="97"/>
      <c r="BE110" s="97"/>
      <c r="BF110" s="97"/>
      <c r="BG110" s="97"/>
      <c r="BH110" s="97"/>
      <c r="BI110" s="97"/>
      <c r="BJ110" s="97"/>
      <c r="BK110" s="97"/>
      <c r="BL110" s="97"/>
      <c r="BM110" s="97"/>
      <c r="BN110" s="97"/>
      <c r="BO110" s="97"/>
      <c r="BP110" s="97"/>
      <c r="BQ110" s="97"/>
      <c r="BR110" s="33"/>
      <c r="BS110" s="33"/>
      <c r="BT110" s="33"/>
      <c r="BU110" s="33"/>
      <c r="BV110" s="33"/>
      <c r="BW110" s="33"/>
      <c r="BX110" s="33"/>
      <c r="BY110" s="33"/>
      <c r="BZ110" s="33"/>
      <c r="CA110" s="33"/>
      <c r="CB110" s="33"/>
      <c r="CC110" s="33"/>
      <c r="CD110" s="33"/>
      <c r="CE110" s="33"/>
      <c r="CF110" s="33"/>
      <c r="CG110" s="33"/>
      <c r="CH110" s="33"/>
      <c r="CI110" s="33"/>
      <c r="CJ110" s="33"/>
      <c r="CK110" s="33"/>
      <c r="CL110" s="33"/>
      <c r="CM110" s="33"/>
      <c r="CN110" s="33"/>
      <c r="CO110" s="33"/>
      <c r="CP110" s="33"/>
      <c r="CQ110" s="33"/>
      <c r="CR110" s="33"/>
      <c r="CS110" s="33"/>
      <c r="CT110" s="33"/>
      <c r="CU110" s="33"/>
      <c r="CV110" s="33"/>
      <c r="CW110" s="33"/>
      <c r="CX110" s="33"/>
      <c r="CY110" s="33"/>
      <c r="CZ110" s="33"/>
      <c r="DA110" s="33"/>
      <c r="DB110" s="33"/>
      <c r="DC110" s="33"/>
      <c r="DD110" s="33"/>
      <c r="DE110" s="33"/>
      <c r="DF110" s="33"/>
      <c r="DG110" s="33"/>
      <c r="DH110" s="33"/>
      <c r="DI110" s="33"/>
      <c r="DJ110" s="33"/>
      <c r="DK110" s="33"/>
      <c r="DL110" s="33"/>
      <c r="DM110" s="33"/>
      <c r="DN110" s="33"/>
      <c r="DO110" s="33"/>
      <c r="DP110" s="33"/>
      <c r="DQ110" s="33"/>
      <c r="DR110" s="33"/>
      <c r="DS110" s="33"/>
      <c r="DT110" s="33"/>
      <c r="DU110" s="33"/>
      <c r="DV110" s="33"/>
      <c r="DW110" s="33"/>
      <c r="DX110" s="33"/>
      <c r="DY110" s="33"/>
      <c r="DZ110" s="33"/>
      <c r="EA110" s="33"/>
      <c r="EB110" s="33"/>
      <c r="EC110" s="33"/>
      <c r="ED110" s="33"/>
    </row>
    <row r="111" spans="1:134" ht="15" x14ac:dyDescent="0.25">
      <c r="A111" s="42">
        <v>656</v>
      </c>
      <c r="B111" s="42">
        <v>2562.9899999999998</v>
      </c>
      <c r="C111" s="54"/>
      <c r="D111" s="54"/>
      <c r="E111" s="43">
        <v>656</v>
      </c>
      <c r="F111" s="43">
        <v>3728.93</v>
      </c>
      <c r="G111" s="43"/>
      <c r="H111" s="43"/>
      <c r="I111" s="45">
        <v>656</v>
      </c>
      <c r="J111" s="45">
        <v>26506.799999999999</v>
      </c>
      <c r="K111" s="45"/>
      <c r="L111" s="45"/>
      <c r="M111" s="48">
        <v>656</v>
      </c>
      <c r="N111" s="48">
        <v>8906.4500000000007</v>
      </c>
      <c r="O111" s="48"/>
      <c r="P111" s="48"/>
      <c r="Q111" s="47">
        <v>656</v>
      </c>
      <c r="R111" s="47">
        <v>6836.85</v>
      </c>
      <c r="S111" s="47"/>
      <c r="T111" s="47"/>
      <c r="U111" s="102">
        <v>656</v>
      </c>
      <c r="V111" s="102">
        <v>7387.92</v>
      </c>
      <c r="W111" s="102"/>
      <c r="X111" s="102"/>
      <c r="Y111" s="50"/>
      <c r="Z111" s="50"/>
      <c r="AA111" s="50"/>
      <c r="AB111" s="50"/>
      <c r="AC111" s="50"/>
      <c r="AD111" s="50"/>
      <c r="AE111" s="50"/>
      <c r="AF111" s="50"/>
      <c r="AG111" s="50"/>
      <c r="AH111" s="50"/>
      <c r="AI111" s="50"/>
      <c r="AJ111" s="50"/>
      <c r="AK111" s="50"/>
      <c r="AL111" s="50"/>
      <c r="AM111" s="50"/>
      <c r="AN111" s="50"/>
      <c r="AO111" s="50"/>
      <c r="AP111" s="50"/>
      <c r="AQ111" s="50"/>
      <c r="AR111" s="50"/>
      <c r="AS111" s="50"/>
      <c r="AT111" s="50"/>
      <c r="AU111" s="50"/>
      <c r="AV111" s="50"/>
      <c r="AW111" s="50"/>
      <c r="AX111" s="50"/>
      <c r="AY111" s="50"/>
      <c r="AZ111" s="50"/>
      <c r="BA111" s="50"/>
      <c r="BB111" s="50"/>
      <c r="BC111" s="97"/>
      <c r="BD111" s="97"/>
      <c r="BE111" s="97"/>
      <c r="BF111" s="97"/>
      <c r="BG111" s="97"/>
      <c r="BH111" s="97"/>
      <c r="BI111" s="97"/>
      <c r="BJ111" s="97"/>
      <c r="BK111" s="97"/>
      <c r="BL111" s="97"/>
      <c r="BM111" s="97"/>
      <c r="BN111" s="97"/>
      <c r="BO111" s="97"/>
      <c r="BP111" s="97"/>
      <c r="BQ111" s="97"/>
      <c r="BR111" s="33"/>
      <c r="BS111" s="33"/>
      <c r="BT111" s="33"/>
      <c r="BU111" s="33"/>
      <c r="BV111" s="33"/>
      <c r="BW111" s="33"/>
      <c r="BX111" s="33"/>
      <c r="BY111" s="33"/>
      <c r="BZ111" s="33"/>
      <c r="CA111" s="33"/>
      <c r="CB111" s="33"/>
      <c r="CC111" s="33"/>
      <c r="CD111" s="33"/>
      <c r="CE111" s="33"/>
      <c r="CF111" s="33"/>
      <c r="CG111" s="33"/>
      <c r="CH111" s="33"/>
      <c r="CI111" s="33"/>
      <c r="CJ111" s="33"/>
      <c r="CK111" s="33"/>
      <c r="CL111" s="33"/>
      <c r="CM111" s="33"/>
      <c r="CN111" s="33"/>
      <c r="CO111" s="33"/>
      <c r="CP111" s="33"/>
      <c r="CQ111" s="33"/>
      <c r="CR111" s="33"/>
      <c r="CS111" s="33"/>
      <c r="CT111" s="33"/>
      <c r="CU111" s="33"/>
      <c r="CV111" s="33"/>
      <c r="CW111" s="33"/>
      <c r="CX111" s="33"/>
      <c r="CY111" s="33"/>
      <c r="CZ111" s="33"/>
      <c r="DA111" s="33"/>
      <c r="DB111" s="33"/>
      <c r="DC111" s="33"/>
      <c r="DD111" s="33"/>
      <c r="DE111" s="33"/>
      <c r="DF111" s="33"/>
      <c r="DG111" s="33"/>
      <c r="DH111" s="33"/>
      <c r="DI111" s="33"/>
      <c r="DJ111" s="33"/>
      <c r="DK111" s="33"/>
      <c r="DL111" s="33"/>
      <c r="DM111" s="33"/>
      <c r="DN111" s="33"/>
      <c r="DO111" s="33"/>
      <c r="DP111" s="33"/>
      <c r="DQ111" s="33"/>
      <c r="DR111" s="33"/>
      <c r="DS111" s="33"/>
      <c r="DT111" s="33"/>
      <c r="DU111" s="33"/>
      <c r="DV111" s="33"/>
      <c r="DW111" s="33"/>
      <c r="DX111" s="33"/>
      <c r="DY111" s="33"/>
      <c r="DZ111" s="33"/>
      <c r="EA111" s="33"/>
      <c r="EB111" s="33"/>
      <c r="EC111" s="33"/>
      <c r="ED111" s="33"/>
    </row>
    <row r="112" spans="1:134" ht="15" x14ac:dyDescent="0.25">
      <c r="A112" s="42">
        <v>657</v>
      </c>
      <c r="B112" s="42">
        <v>2566.9899999999998</v>
      </c>
      <c r="C112" s="54"/>
      <c r="D112" s="54"/>
      <c r="E112" s="43">
        <v>657</v>
      </c>
      <c r="F112" s="43">
        <v>3740.7</v>
      </c>
      <c r="G112" s="43"/>
      <c r="H112" s="43"/>
      <c r="I112" s="45">
        <v>657</v>
      </c>
      <c r="J112" s="45">
        <v>25975.5</v>
      </c>
      <c r="K112" s="45"/>
      <c r="L112" s="45"/>
      <c r="M112" s="48">
        <v>657</v>
      </c>
      <c r="N112" s="48">
        <v>8691.4500000000007</v>
      </c>
      <c r="O112" s="48"/>
      <c r="P112" s="48"/>
      <c r="Q112" s="47">
        <v>657</v>
      </c>
      <c r="R112" s="47">
        <v>6832.09</v>
      </c>
      <c r="S112" s="47"/>
      <c r="T112" s="47"/>
      <c r="U112" s="102">
        <v>657</v>
      </c>
      <c r="V112" s="102">
        <v>7304.6</v>
      </c>
      <c r="W112" s="102"/>
      <c r="X112" s="102"/>
      <c r="Y112" s="50"/>
      <c r="Z112" s="50"/>
      <c r="AA112" s="50"/>
      <c r="AB112" s="50"/>
      <c r="AC112" s="50"/>
      <c r="AD112" s="50"/>
      <c r="AE112" s="50"/>
      <c r="AF112" s="50"/>
      <c r="AG112" s="50"/>
      <c r="AH112" s="50"/>
      <c r="AI112" s="50"/>
      <c r="AJ112" s="50"/>
      <c r="AK112" s="50"/>
      <c r="AL112" s="50"/>
      <c r="AM112" s="50"/>
      <c r="AN112" s="50"/>
      <c r="AO112" s="50"/>
      <c r="AP112" s="50"/>
      <c r="AQ112" s="50"/>
      <c r="AR112" s="50"/>
      <c r="AS112" s="50"/>
      <c r="AT112" s="50"/>
      <c r="AU112" s="50"/>
      <c r="AV112" s="50"/>
      <c r="AW112" s="50"/>
      <c r="AX112" s="50"/>
      <c r="AY112" s="50"/>
      <c r="AZ112" s="50"/>
      <c r="BA112" s="50"/>
      <c r="BB112" s="50"/>
      <c r="BC112" s="97"/>
      <c r="BD112" s="97"/>
      <c r="BE112" s="97"/>
      <c r="BF112" s="97"/>
      <c r="BG112" s="97"/>
      <c r="BH112" s="97"/>
      <c r="BI112" s="97"/>
      <c r="BJ112" s="97"/>
      <c r="BK112" s="97"/>
      <c r="BL112" s="97"/>
      <c r="BM112" s="97"/>
      <c r="BN112" s="97"/>
      <c r="BO112" s="97"/>
      <c r="BP112" s="97"/>
      <c r="BQ112" s="97"/>
      <c r="BR112" s="33"/>
      <c r="BS112" s="33"/>
      <c r="BT112" s="33"/>
      <c r="BU112" s="33"/>
      <c r="BV112" s="33"/>
      <c r="BW112" s="33"/>
      <c r="BX112" s="33"/>
      <c r="BY112" s="33"/>
      <c r="BZ112" s="33"/>
      <c r="CA112" s="33"/>
      <c r="CB112" s="33"/>
      <c r="CC112" s="33"/>
      <c r="CD112" s="33"/>
      <c r="CE112" s="33"/>
      <c r="CF112" s="33"/>
      <c r="CG112" s="33"/>
      <c r="CH112" s="33"/>
      <c r="CI112" s="33"/>
      <c r="CJ112" s="33"/>
      <c r="CK112" s="33"/>
      <c r="CL112" s="33"/>
      <c r="CM112" s="33"/>
      <c r="CN112" s="33"/>
      <c r="CO112" s="33"/>
      <c r="CP112" s="33"/>
      <c r="CQ112" s="33"/>
      <c r="CR112" s="33"/>
      <c r="CS112" s="33"/>
      <c r="CT112" s="33"/>
      <c r="CU112" s="33"/>
      <c r="CV112" s="33"/>
      <c r="CW112" s="33"/>
      <c r="CX112" s="33"/>
      <c r="CY112" s="33"/>
      <c r="CZ112" s="33"/>
      <c r="DA112" s="33"/>
      <c r="DB112" s="33"/>
      <c r="DC112" s="33"/>
      <c r="DD112" s="33"/>
      <c r="DE112" s="33"/>
      <c r="DF112" s="33"/>
      <c r="DG112" s="33"/>
      <c r="DH112" s="33"/>
      <c r="DI112" s="33"/>
      <c r="DJ112" s="33"/>
      <c r="DK112" s="33"/>
      <c r="DL112" s="33"/>
      <c r="DM112" s="33"/>
      <c r="DN112" s="33"/>
      <c r="DO112" s="33"/>
      <c r="DP112" s="33"/>
      <c r="DQ112" s="33"/>
      <c r="DR112" s="33"/>
      <c r="DS112" s="33"/>
      <c r="DT112" s="33"/>
      <c r="DU112" s="33"/>
      <c r="DV112" s="33"/>
      <c r="DW112" s="33"/>
      <c r="DX112" s="33"/>
      <c r="DY112" s="33"/>
      <c r="DZ112" s="33"/>
      <c r="EA112" s="33"/>
      <c r="EB112" s="33"/>
      <c r="EC112" s="33"/>
      <c r="ED112" s="33"/>
    </row>
    <row r="113" spans="1:134" ht="15" x14ac:dyDescent="0.25">
      <c r="A113" s="42">
        <v>658</v>
      </c>
      <c r="B113" s="42">
        <v>2563.7399999999998</v>
      </c>
      <c r="C113" s="54"/>
      <c r="D113" s="54"/>
      <c r="E113" s="43">
        <v>658</v>
      </c>
      <c r="F113" s="43">
        <v>3769.26</v>
      </c>
      <c r="G113" s="43"/>
      <c r="H113" s="43"/>
      <c r="I113" s="45">
        <v>658</v>
      </c>
      <c r="J113" s="45">
        <v>25175.8</v>
      </c>
      <c r="K113" s="45"/>
      <c r="L113" s="45"/>
      <c r="M113" s="48">
        <v>658</v>
      </c>
      <c r="N113" s="48">
        <v>8516.91</v>
      </c>
      <c r="O113" s="48"/>
      <c r="P113" s="48"/>
      <c r="Q113" s="47">
        <v>658</v>
      </c>
      <c r="R113" s="47">
        <v>6691.59</v>
      </c>
      <c r="S113" s="47"/>
      <c r="T113" s="47"/>
      <c r="U113" s="102">
        <v>658</v>
      </c>
      <c r="V113" s="102">
        <v>7352.29</v>
      </c>
      <c r="W113" s="102"/>
      <c r="X113" s="102"/>
      <c r="Y113" s="50"/>
      <c r="Z113" s="50"/>
      <c r="AA113" s="50"/>
      <c r="AB113" s="50"/>
      <c r="AC113" s="50"/>
      <c r="AD113" s="50"/>
      <c r="AE113" s="50"/>
      <c r="AF113" s="50"/>
      <c r="AG113" s="50"/>
      <c r="AH113" s="50"/>
      <c r="AI113" s="50"/>
      <c r="AJ113" s="50"/>
      <c r="AK113" s="50"/>
      <c r="AL113" s="50"/>
      <c r="AM113" s="50"/>
      <c r="AN113" s="50"/>
      <c r="AO113" s="50"/>
      <c r="AP113" s="50"/>
      <c r="AQ113" s="50"/>
      <c r="AR113" s="50"/>
      <c r="AS113" s="50"/>
      <c r="AT113" s="50"/>
      <c r="AU113" s="50"/>
      <c r="AV113" s="50"/>
      <c r="AW113" s="50"/>
      <c r="AX113" s="50"/>
      <c r="AY113" s="50"/>
      <c r="AZ113" s="50"/>
      <c r="BA113" s="50"/>
      <c r="BB113" s="50"/>
      <c r="BC113" s="97"/>
      <c r="BD113" s="97"/>
      <c r="BE113" s="97"/>
      <c r="BF113" s="97"/>
      <c r="BG113" s="97"/>
      <c r="BH113" s="97"/>
      <c r="BI113" s="97"/>
      <c r="BJ113" s="97"/>
      <c r="BK113" s="97"/>
      <c r="BL113" s="97"/>
      <c r="BM113" s="97"/>
      <c r="BN113" s="97"/>
      <c r="BO113" s="97"/>
      <c r="BP113" s="97"/>
      <c r="BQ113" s="97"/>
      <c r="BR113" s="33"/>
      <c r="BS113" s="33"/>
      <c r="BT113" s="33"/>
      <c r="BU113" s="33"/>
      <c r="BV113" s="33"/>
      <c r="BW113" s="33"/>
      <c r="BX113" s="33"/>
      <c r="BY113" s="33"/>
      <c r="BZ113" s="33"/>
      <c r="CA113" s="33"/>
      <c r="CB113" s="33"/>
      <c r="CC113" s="33"/>
      <c r="CD113" s="33"/>
      <c r="CE113" s="33"/>
      <c r="CF113" s="33"/>
      <c r="CG113" s="33"/>
      <c r="CH113" s="33"/>
      <c r="CI113" s="33"/>
      <c r="CJ113" s="33"/>
      <c r="CK113" s="33"/>
      <c r="CL113" s="33"/>
      <c r="CM113" s="33"/>
      <c r="CN113" s="33"/>
      <c r="CO113" s="33"/>
      <c r="CP113" s="33"/>
      <c r="CQ113" s="33"/>
      <c r="CR113" s="33"/>
      <c r="CS113" s="33"/>
      <c r="CT113" s="33"/>
      <c r="CU113" s="33"/>
      <c r="CV113" s="33"/>
      <c r="CW113" s="33"/>
      <c r="CX113" s="33"/>
      <c r="CY113" s="33"/>
      <c r="CZ113" s="33"/>
      <c r="DA113" s="33"/>
      <c r="DB113" s="33"/>
      <c r="DC113" s="33"/>
      <c r="DD113" s="33"/>
      <c r="DE113" s="33"/>
      <c r="DF113" s="33"/>
      <c r="DG113" s="33"/>
      <c r="DH113" s="33"/>
      <c r="DI113" s="33"/>
      <c r="DJ113" s="33"/>
      <c r="DK113" s="33"/>
      <c r="DL113" s="33"/>
      <c r="DM113" s="33"/>
      <c r="DN113" s="33"/>
      <c r="DO113" s="33"/>
      <c r="DP113" s="33"/>
      <c r="DQ113" s="33"/>
      <c r="DR113" s="33"/>
      <c r="DS113" s="33"/>
      <c r="DT113" s="33"/>
      <c r="DU113" s="33"/>
      <c r="DV113" s="33"/>
      <c r="DW113" s="33"/>
      <c r="DX113" s="33"/>
      <c r="DY113" s="33"/>
      <c r="DZ113" s="33"/>
      <c r="EA113" s="33"/>
      <c r="EB113" s="33"/>
      <c r="EC113" s="33"/>
      <c r="ED113" s="33"/>
    </row>
    <row r="114" spans="1:134" ht="15" x14ac:dyDescent="0.25">
      <c r="A114" s="42">
        <v>659</v>
      </c>
      <c r="B114" s="42">
        <v>2617.31</v>
      </c>
      <c r="C114" s="54"/>
      <c r="D114" s="54"/>
      <c r="E114" s="43">
        <v>659</v>
      </c>
      <c r="F114" s="43">
        <v>3783.54</v>
      </c>
      <c r="G114" s="43"/>
      <c r="H114" s="43"/>
      <c r="I114" s="45">
        <v>659</v>
      </c>
      <c r="J114" s="45">
        <v>24748.7</v>
      </c>
      <c r="K114" s="45"/>
      <c r="L114" s="45"/>
      <c r="M114" s="48">
        <v>659</v>
      </c>
      <c r="N114" s="48">
        <v>8391.6</v>
      </c>
      <c r="O114" s="48"/>
      <c r="P114" s="48"/>
      <c r="Q114" s="47">
        <v>659</v>
      </c>
      <c r="R114" s="47">
        <v>6711.91</v>
      </c>
      <c r="S114" s="47"/>
      <c r="T114" s="47"/>
      <c r="U114" s="102">
        <v>659</v>
      </c>
      <c r="V114" s="102">
        <v>7134.7</v>
      </c>
      <c r="W114" s="102"/>
      <c r="X114" s="102"/>
      <c r="Y114" s="50"/>
      <c r="Z114" s="50"/>
      <c r="AA114" s="50"/>
      <c r="AB114" s="50"/>
      <c r="AC114" s="50"/>
      <c r="AD114" s="50"/>
      <c r="AE114" s="50"/>
      <c r="AF114" s="50"/>
      <c r="AG114" s="50"/>
      <c r="AH114" s="50"/>
      <c r="AI114" s="50"/>
      <c r="AJ114" s="50"/>
      <c r="AK114" s="50"/>
      <c r="AL114" s="50"/>
      <c r="AM114" s="50"/>
      <c r="AN114" s="50"/>
      <c r="AO114" s="50"/>
      <c r="AP114" s="50"/>
      <c r="AQ114" s="50"/>
      <c r="AR114" s="50"/>
      <c r="AS114" s="50"/>
      <c r="AT114" s="50"/>
      <c r="AU114" s="50"/>
      <c r="AV114" s="50"/>
      <c r="AW114" s="50"/>
      <c r="AX114" s="50"/>
      <c r="AY114" s="50"/>
      <c r="AZ114" s="50"/>
      <c r="BA114" s="50"/>
      <c r="BB114" s="50"/>
      <c r="BC114" s="97"/>
      <c r="BD114" s="97"/>
      <c r="BE114" s="97"/>
      <c r="BF114" s="97"/>
      <c r="BG114" s="97"/>
      <c r="BH114" s="97"/>
      <c r="BI114" s="97"/>
      <c r="BJ114" s="97"/>
      <c r="BK114" s="97"/>
      <c r="BL114" s="97"/>
      <c r="BM114" s="97"/>
      <c r="BN114" s="97"/>
      <c r="BO114" s="97"/>
      <c r="BP114" s="97"/>
      <c r="BQ114" s="97"/>
      <c r="BR114" s="33"/>
      <c r="BS114" s="33"/>
      <c r="BT114" s="33"/>
      <c r="BU114" s="33"/>
      <c r="BV114" s="33"/>
      <c r="BW114" s="33"/>
      <c r="BX114" s="33"/>
      <c r="BY114" s="33"/>
      <c r="BZ114" s="33"/>
      <c r="CA114" s="33"/>
      <c r="CB114" s="33"/>
      <c r="CC114" s="33"/>
      <c r="CD114" s="33"/>
      <c r="CE114" s="33"/>
      <c r="CF114" s="33"/>
      <c r="CG114" s="33"/>
      <c r="CH114" s="33"/>
      <c r="CI114" s="33"/>
      <c r="CJ114" s="33"/>
      <c r="CK114" s="33"/>
      <c r="CL114" s="33"/>
      <c r="CM114" s="33"/>
      <c r="CN114" s="33"/>
      <c r="CO114" s="33"/>
      <c r="CP114" s="33"/>
      <c r="CQ114" s="33"/>
      <c r="CR114" s="33"/>
      <c r="CS114" s="33"/>
      <c r="CT114" s="33"/>
      <c r="CU114" s="33"/>
      <c r="CV114" s="33"/>
      <c r="CW114" s="33"/>
      <c r="CX114" s="33"/>
      <c r="CY114" s="33"/>
      <c r="CZ114" s="33"/>
      <c r="DA114" s="33"/>
      <c r="DB114" s="33"/>
      <c r="DC114" s="33"/>
      <c r="DD114" s="33"/>
      <c r="DE114" s="33"/>
      <c r="DF114" s="33"/>
      <c r="DG114" s="33"/>
      <c r="DH114" s="33"/>
      <c r="DI114" s="33"/>
      <c r="DJ114" s="33"/>
      <c r="DK114" s="33"/>
      <c r="DL114" s="33"/>
      <c r="DM114" s="33"/>
      <c r="DN114" s="33"/>
      <c r="DO114" s="33"/>
      <c r="DP114" s="33"/>
      <c r="DQ114" s="33"/>
      <c r="DR114" s="33"/>
      <c r="DS114" s="33"/>
      <c r="DT114" s="33"/>
      <c r="DU114" s="33"/>
      <c r="DV114" s="33"/>
      <c r="DW114" s="33"/>
      <c r="DX114" s="33"/>
      <c r="DY114" s="33"/>
      <c r="DZ114" s="33"/>
      <c r="EA114" s="33"/>
      <c r="EB114" s="33"/>
      <c r="EC114" s="33"/>
      <c r="ED114" s="33"/>
    </row>
    <row r="115" spans="1:134" ht="15" x14ac:dyDescent="0.25">
      <c r="A115" s="42">
        <v>660</v>
      </c>
      <c r="B115" s="42">
        <v>2539.21</v>
      </c>
      <c r="C115" s="54"/>
      <c r="D115" s="54"/>
      <c r="E115" s="43">
        <v>660</v>
      </c>
      <c r="F115" s="43">
        <v>3757.74</v>
      </c>
      <c r="G115" s="43"/>
      <c r="H115" s="43"/>
      <c r="I115" s="45">
        <v>660</v>
      </c>
      <c r="J115" s="45">
        <v>24182.799999999999</v>
      </c>
      <c r="K115" s="45"/>
      <c r="L115" s="45"/>
      <c r="M115" s="48">
        <v>660</v>
      </c>
      <c r="N115" s="48">
        <v>8090.54</v>
      </c>
      <c r="O115" s="48"/>
      <c r="P115" s="48"/>
      <c r="Q115" s="47">
        <v>660</v>
      </c>
      <c r="R115" s="47">
        <v>6715.71</v>
      </c>
      <c r="S115" s="47"/>
      <c r="T115" s="47"/>
      <c r="U115" s="102">
        <v>660</v>
      </c>
      <c r="V115" s="102">
        <v>7013</v>
      </c>
      <c r="W115" s="102"/>
      <c r="X115" s="102"/>
      <c r="Y115" s="50"/>
      <c r="Z115" s="50"/>
      <c r="AA115" s="50"/>
      <c r="AB115" s="50"/>
      <c r="AC115" s="50"/>
      <c r="AD115" s="50"/>
      <c r="AE115" s="50"/>
      <c r="AF115" s="50"/>
      <c r="AG115" s="50"/>
      <c r="AH115" s="50"/>
      <c r="AI115" s="50"/>
      <c r="AJ115" s="50"/>
      <c r="AK115" s="50"/>
      <c r="AL115" s="50"/>
      <c r="AM115" s="50"/>
      <c r="AN115" s="50"/>
      <c r="AO115" s="50"/>
      <c r="AP115" s="50"/>
      <c r="AQ115" s="50"/>
      <c r="AR115" s="50"/>
      <c r="AS115" s="50"/>
      <c r="AT115" s="50"/>
      <c r="AU115" s="50"/>
      <c r="AV115" s="50"/>
      <c r="AW115" s="50"/>
      <c r="AX115" s="50"/>
      <c r="AY115" s="50"/>
      <c r="AZ115" s="50"/>
      <c r="BA115" s="50"/>
      <c r="BB115" s="50"/>
      <c r="BC115" s="97"/>
      <c r="BD115" s="97"/>
      <c r="BE115" s="97"/>
      <c r="BF115" s="97"/>
      <c r="BG115" s="97"/>
      <c r="BH115" s="97"/>
      <c r="BI115" s="97"/>
      <c r="BJ115" s="97"/>
      <c r="BK115" s="97"/>
      <c r="BL115" s="97"/>
      <c r="BM115" s="97"/>
      <c r="BN115" s="97"/>
      <c r="BO115" s="97"/>
      <c r="BP115" s="97"/>
      <c r="BQ115" s="97"/>
      <c r="BR115" s="33"/>
      <c r="BS115" s="33"/>
      <c r="BT115" s="33"/>
      <c r="BU115" s="33"/>
      <c r="BV115" s="33"/>
      <c r="BW115" s="33"/>
      <c r="BX115" s="33"/>
      <c r="BY115" s="33"/>
      <c r="BZ115" s="33"/>
      <c r="CA115" s="33"/>
      <c r="CB115" s="33"/>
      <c r="CC115" s="33"/>
      <c r="CD115" s="33"/>
      <c r="CE115" s="33"/>
      <c r="CF115" s="33"/>
      <c r="CG115" s="33"/>
      <c r="CH115" s="33"/>
      <c r="CI115" s="33"/>
      <c r="CJ115" s="33"/>
      <c r="CK115" s="33"/>
      <c r="CL115" s="33"/>
      <c r="CM115" s="33"/>
      <c r="CN115" s="33"/>
      <c r="CO115" s="33"/>
      <c r="CP115" s="33"/>
      <c r="CQ115" s="33"/>
      <c r="CR115" s="33"/>
      <c r="CS115" s="33"/>
      <c r="CT115" s="33"/>
      <c r="CU115" s="33"/>
      <c r="CV115" s="33"/>
      <c r="CW115" s="33"/>
      <c r="CX115" s="33"/>
      <c r="CY115" s="33"/>
      <c r="CZ115" s="33"/>
      <c r="DA115" s="33"/>
      <c r="DB115" s="33"/>
      <c r="DC115" s="33"/>
      <c r="DD115" s="33"/>
      <c r="DE115" s="33"/>
      <c r="DF115" s="33"/>
      <c r="DG115" s="33"/>
      <c r="DH115" s="33"/>
      <c r="DI115" s="33"/>
      <c r="DJ115" s="33"/>
      <c r="DK115" s="33"/>
      <c r="DL115" s="33"/>
      <c r="DM115" s="33"/>
      <c r="DN115" s="33"/>
      <c r="DO115" s="33"/>
      <c r="DP115" s="33"/>
      <c r="DQ115" s="33"/>
      <c r="DR115" s="33"/>
      <c r="DS115" s="33"/>
      <c r="DT115" s="33"/>
      <c r="DU115" s="33"/>
      <c r="DV115" s="33"/>
      <c r="DW115" s="33"/>
      <c r="DX115" s="33"/>
      <c r="DY115" s="33"/>
      <c r="DZ115" s="33"/>
      <c r="EA115" s="33"/>
      <c r="EB115" s="33"/>
      <c r="EC115" s="33"/>
      <c r="ED115" s="33"/>
    </row>
    <row r="116" spans="1:134" ht="15" x14ac:dyDescent="0.25">
      <c r="A116" s="42">
        <v>661</v>
      </c>
      <c r="B116" s="42">
        <v>2518.1799999999998</v>
      </c>
      <c r="C116" s="54"/>
      <c r="D116" s="54"/>
      <c r="E116" s="43">
        <v>661</v>
      </c>
      <c r="F116" s="43">
        <v>3679.33</v>
      </c>
      <c r="G116" s="43"/>
      <c r="H116" s="43"/>
      <c r="I116" s="45">
        <v>661</v>
      </c>
      <c r="J116" s="45">
        <v>23630.9</v>
      </c>
      <c r="K116" s="45"/>
      <c r="L116" s="45"/>
      <c r="M116" s="48">
        <v>661</v>
      </c>
      <c r="N116" s="48">
        <v>7852.54</v>
      </c>
      <c r="O116" s="48"/>
      <c r="P116" s="48"/>
      <c r="Q116" s="47">
        <v>661</v>
      </c>
      <c r="R116" s="47">
        <v>6412.62</v>
      </c>
      <c r="S116" s="47"/>
      <c r="T116" s="47"/>
      <c r="U116" s="102">
        <v>661</v>
      </c>
      <c r="V116" s="102">
        <v>6854.92</v>
      </c>
      <c r="W116" s="102"/>
      <c r="X116" s="102"/>
      <c r="Y116" s="50"/>
      <c r="Z116" s="50"/>
      <c r="AA116" s="50"/>
      <c r="AB116" s="50"/>
      <c r="AC116" s="50"/>
      <c r="AD116" s="50"/>
      <c r="AE116" s="50"/>
      <c r="AF116" s="50"/>
      <c r="AG116" s="50"/>
      <c r="AH116" s="50"/>
      <c r="AI116" s="50"/>
      <c r="AJ116" s="50"/>
      <c r="AK116" s="50"/>
      <c r="AL116" s="50"/>
      <c r="AM116" s="50"/>
      <c r="AN116" s="50"/>
      <c r="AO116" s="50"/>
      <c r="AP116" s="50"/>
      <c r="AQ116" s="50"/>
      <c r="AR116" s="50"/>
      <c r="AS116" s="50"/>
      <c r="AT116" s="50"/>
      <c r="AU116" s="50"/>
      <c r="AV116" s="50"/>
      <c r="AW116" s="50"/>
      <c r="AX116" s="50"/>
      <c r="AY116" s="50"/>
      <c r="AZ116" s="50"/>
      <c r="BA116" s="50"/>
      <c r="BB116" s="50"/>
      <c r="BC116" s="97"/>
      <c r="BD116" s="97"/>
      <c r="BE116" s="97"/>
      <c r="BF116" s="97"/>
      <c r="BG116" s="97"/>
      <c r="BH116" s="97"/>
      <c r="BI116" s="97"/>
      <c r="BJ116" s="97"/>
      <c r="BK116" s="97"/>
      <c r="BL116" s="97"/>
      <c r="BM116" s="97"/>
      <c r="BN116" s="97"/>
      <c r="BO116" s="97"/>
      <c r="BP116" s="97"/>
      <c r="BQ116" s="97"/>
      <c r="BR116" s="33"/>
      <c r="BS116" s="33"/>
      <c r="BT116" s="33"/>
      <c r="BU116" s="33"/>
      <c r="BV116" s="33"/>
      <c r="BW116" s="33"/>
      <c r="BX116" s="33"/>
      <c r="BY116" s="33"/>
      <c r="BZ116" s="33"/>
      <c r="CA116" s="33"/>
      <c r="CB116" s="33"/>
      <c r="CC116" s="33"/>
      <c r="CD116" s="33"/>
      <c r="CE116" s="33"/>
      <c r="CF116" s="33"/>
      <c r="CG116" s="33"/>
      <c r="CH116" s="33"/>
      <c r="CI116" s="33"/>
      <c r="CJ116" s="33"/>
      <c r="CK116" s="33"/>
      <c r="CL116" s="33"/>
      <c r="CM116" s="33"/>
      <c r="CN116" s="33"/>
      <c r="CO116" s="33"/>
      <c r="CP116" s="33"/>
      <c r="CQ116" s="33"/>
      <c r="CR116" s="33"/>
      <c r="CS116" s="33"/>
      <c r="CT116" s="33"/>
      <c r="CU116" s="33"/>
      <c r="CV116" s="33"/>
      <c r="CW116" s="33"/>
      <c r="CX116" s="33"/>
      <c r="CY116" s="33"/>
      <c r="CZ116" s="33"/>
      <c r="DA116" s="33"/>
      <c r="DB116" s="33"/>
      <c r="DC116" s="33"/>
      <c r="DD116" s="33"/>
      <c r="DE116" s="33"/>
      <c r="DF116" s="33"/>
      <c r="DG116" s="33"/>
      <c r="DH116" s="33"/>
      <c r="DI116" s="33"/>
      <c r="DJ116" s="33"/>
      <c r="DK116" s="33"/>
      <c r="DL116" s="33"/>
      <c r="DM116" s="33"/>
      <c r="DN116" s="33"/>
      <c r="DO116" s="33"/>
      <c r="DP116" s="33"/>
      <c r="DQ116" s="33"/>
      <c r="DR116" s="33"/>
      <c r="DS116" s="33"/>
      <c r="DT116" s="33"/>
      <c r="DU116" s="33"/>
      <c r="DV116" s="33"/>
      <c r="DW116" s="33"/>
      <c r="DX116" s="33"/>
      <c r="DY116" s="33"/>
      <c r="DZ116" s="33"/>
      <c r="EA116" s="33"/>
      <c r="EB116" s="33"/>
      <c r="EC116" s="33"/>
      <c r="ED116" s="33"/>
    </row>
    <row r="117" spans="1:134" ht="15" x14ac:dyDescent="0.25">
      <c r="A117" s="42">
        <v>662</v>
      </c>
      <c r="B117" s="42">
        <v>2447.09</v>
      </c>
      <c r="C117" s="54"/>
      <c r="D117" s="54"/>
      <c r="E117" s="43">
        <v>662</v>
      </c>
      <c r="F117" s="43">
        <v>3540.82</v>
      </c>
      <c r="G117" s="43"/>
      <c r="H117" s="43"/>
      <c r="I117" s="45">
        <v>662</v>
      </c>
      <c r="J117" s="45">
        <v>22901.7</v>
      </c>
      <c r="K117" s="45"/>
      <c r="L117" s="45"/>
      <c r="M117" s="48">
        <v>662</v>
      </c>
      <c r="N117" s="48">
        <v>7582.44</v>
      </c>
      <c r="O117" s="48"/>
      <c r="P117" s="48"/>
      <c r="Q117" s="47">
        <v>662</v>
      </c>
      <c r="R117" s="47">
        <v>6518.53</v>
      </c>
      <c r="S117" s="47"/>
      <c r="T117" s="47"/>
      <c r="U117" s="102">
        <v>662</v>
      </c>
      <c r="V117" s="102">
        <v>6581.95</v>
      </c>
      <c r="W117" s="102"/>
      <c r="X117" s="102"/>
      <c r="Y117" s="50"/>
      <c r="Z117" s="50"/>
      <c r="AA117" s="50"/>
      <c r="AB117" s="50"/>
      <c r="AC117" s="50"/>
      <c r="AD117" s="50"/>
      <c r="AE117" s="50"/>
      <c r="AF117" s="50"/>
      <c r="AG117" s="50"/>
      <c r="AH117" s="50"/>
      <c r="AI117" s="50"/>
      <c r="AJ117" s="50"/>
      <c r="AK117" s="50"/>
      <c r="AL117" s="50"/>
      <c r="AM117" s="50"/>
      <c r="AN117" s="50"/>
      <c r="AO117" s="50"/>
      <c r="AP117" s="50"/>
      <c r="AQ117" s="50"/>
      <c r="AR117" s="50"/>
      <c r="AS117" s="50"/>
      <c r="AT117" s="50"/>
      <c r="AU117" s="50"/>
      <c r="AV117" s="50"/>
      <c r="AW117" s="50"/>
      <c r="AX117" s="50"/>
      <c r="AY117" s="50"/>
      <c r="AZ117" s="50"/>
      <c r="BA117" s="50"/>
      <c r="BB117" s="50"/>
      <c r="BC117" s="97"/>
      <c r="BD117" s="97"/>
      <c r="BE117" s="97"/>
      <c r="BF117" s="97"/>
      <c r="BG117" s="97"/>
      <c r="BH117" s="97"/>
      <c r="BI117" s="97"/>
      <c r="BJ117" s="97"/>
      <c r="BK117" s="97"/>
      <c r="BL117" s="97"/>
      <c r="BM117" s="97"/>
      <c r="BN117" s="97"/>
      <c r="BO117" s="97"/>
      <c r="BP117" s="97"/>
      <c r="BQ117" s="97"/>
      <c r="BR117" s="33"/>
      <c r="BS117" s="33"/>
      <c r="BT117" s="33"/>
      <c r="BU117" s="33"/>
      <c r="BV117" s="33"/>
      <c r="BW117" s="33"/>
      <c r="BX117" s="33"/>
      <c r="BY117" s="33"/>
      <c r="BZ117" s="33"/>
      <c r="CA117" s="33"/>
      <c r="CB117" s="33"/>
      <c r="CC117" s="33"/>
      <c r="CD117" s="33"/>
      <c r="CE117" s="33"/>
      <c r="CF117" s="33"/>
      <c r="CG117" s="33"/>
      <c r="CH117" s="33"/>
      <c r="CI117" s="33"/>
      <c r="CJ117" s="33"/>
      <c r="CK117" s="33"/>
      <c r="CL117" s="33"/>
      <c r="CM117" s="33"/>
      <c r="CN117" s="33"/>
      <c r="CO117" s="33"/>
      <c r="CP117" s="33"/>
      <c r="CQ117" s="33"/>
      <c r="CR117" s="33"/>
      <c r="CS117" s="33"/>
      <c r="CT117" s="33"/>
      <c r="CU117" s="33"/>
      <c r="CV117" s="33"/>
      <c r="CW117" s="33"/>
      <c r="CX117" s="33"/>
      <c r="CY117" s="33"/>
      <c r="CZ117" s="33"/>
      <c r="DA117" s="33"/>
      <c r="DB117" s="33"/>
      <c r="DC117" s="33"/>
      <c r="DD117" s="33"/>
      <c r="DE117" s="33"/>
      <c r="DF117" s="33"/>
      <c r="DG117" s="33"/>
      <c r="DH117" s="33"/>
      <c r="DI117" s="33"/>
      <c r="DJ117" s="33"/>
      <c r="DK117" s="33"/>
      <c r="DL117" s="33"/>
      <c r="DM117" s="33"/>
      <c r="DN117" s="33"/>
      <c r="DO117" s="33"/>
      <c r="DP117" s="33"/>
      <c r="DQ117" s="33"/>
      <c r="DR117" s="33"/>
      <c r="DS117" s="33"/>
      <c r="DT117" s="33"/>
      <c r="DU117" s="33"/>
      <c r="DV117" s="33"/>
      <c r="DW117" s="33"/>
      <c r="DX117" s="33"/>
      <c r="DY117" s="33"/>
      <c r="DZ117" s="33"/>
      <c r="EA117" s="33"/>
      <c r="EB117" s="33"/>
      <c r="EC117" s="33"/>
      <c r="ED117" s="33"/>
    </row>
    <row r="118" spans="1:134" ht="15" x14ac:dyDescent="0.25">
      <c r="A118" s="42">
        <v>663</v>
      </c>
      <c r="B118" s="42">
        <v>2308.66</v>
      </c>
      <c r="C118" s="54"/>
      <c r="D118" s="54"/>
      <c r="E118" s="43">
        <v>663</v>
      </c>
      <c r="F118" s="43">
        <v>3479.96</v>
      </c>
      <c r="G118" s="43"/>
      <c r="H118" s="43"/>
      <c r="I118" s="45">
        <v>663</v>
      </c>
      <c r="J118" s="45">
        <v>22445.8</v>
      </c>
      <c r="K118" s="45"/>
      <c r="L118" s="45"/>
      <c r="M118" s="48">
        <v>663</v>
      </c>
      <c r="N118" s="48">
        <v>7353.04</v>
      </c>
      <c r="O118" s="48"/>
      <c r="P118" s="48"/>
      <c r="Q118" s="47">
        <v>663</v>
      </c>
      <c r="R118" s="47">
        <v>5976.44</v>
      </c>
      <c r="S118" s="47"/>
      <c r="T118" s="47"/>
      <c r="U118" s="102">
        <v>663</v>
      </c>
      <c r="V118" s="102">
        <v>6413.37</v>
      </c>
      <c r="W118" s="102"/>
      <c r="X118" s="102"/>
      <c r="Y118" s="50"/>
      <c r="Z118" s="50"/>
      <c r="AA118" s="50"/>
      <c r="AB118" s="50"/>
      <c r="AC118" s="50"/>
      <c r="AD118" s="50"/>
      <c r="AE118" s="50"/>
      <c r="AF118" s="50"/>
      <c r="AG118" s="50"/>
      <c r="AH118" s="50"/>
      <c r="AI118" s="50"/>
      <c r="AJ118" s="50"/>
      <c r="AK118" s="50"/>
      <c r="AL118" s="50"/>
      <c r="AM118" s="50"/>
      <c r="AN118" s="50"/>
      <c r="AO118" s="50"/>
      <c r="AP118" s="50"/>
      <c r="AQ118" s="50"/>
      <c r="AR118" s="50"/>
      <c r="AS118" s="50"/>
      <c r="AT118" s="50"/>
      <c r="AU118" s="50"/>
      <c r="AV118" s="50"/>
      <c r="AW118" s="50"/>
      <c r="AX118" s="50"/>
      <c r="AY118" s="50"/>
      <c r="AZ118" s="50"/>
      <c r="BA118" s="50"/>
      <c r="BB118" s="50"/>
      <c r="BC118" s="97"/>
      <c r="BD118" s="97"/>
      <c r="BE118" s="97"/>
      <c r="BF118" s="97"/>
      <c r="BG118" s="97"/>
      <c r="BH118" s="97"/>
      <c r="BI118" s="97"/>
      <c r="BJ118" s="97"/>
      <c r="BK118" s="97"/>
      <c r="BL118" s="97"/>
      <c r="BM118" s="97"/>
      <c r="BN118" s="97"/>
      <c r="BO118" s="97"/>
      <c r="BP118" s="97"/>
      <c r="BQ118" s="97"/>
      <c r="BR118" s="33"/>
      <c r="BS118" s="33"/>
      <c r="BT118" s="33"/>
      <c r="BU118" s="33"/>
      <c r="BV118" s="33"/>
      <c r="BW118" s="33"/>
      <c r="BX118" s="33"/>
      <c r="BY118" s="33"/>
      <c r="BZ118" s="33"/>
      <c r="CA118" s="33"/>
      <c r="CB118" s="33"/>
      <c r="CC118" s="33"/>
      <c r="CD118" s="33"/>
      <c r="CE118" s="33"/>
      <c r="CF118" s="33"/>
      <c r="CG118" s="33"/>
      <c r="CH118" s="33"/>
      <c r="CI118" s="33"/>
      <c r="CJ118" s="33"/>
      <c r="CK118" s="33"/>
      <c r="CL118" s="33"/>
      <c r="CM118" s="33"/>
      <c r="CN118" s="33"/>
      <c r="CO118" s="33"/>
      <c r="CP118" s="33"/>
      <c r="CQ118" s="33"/>
      <c r="CR118" s="33"/>
      <c r="CS118" s="33"/>
      <c r="CT118" s="33"/>
      <c r="CU118" s="33"/>
      <c r="CV118" s="33"/>
      <c r="CW118" s="33"/>
      <c r="CX118" s="33"/>
      <c r="CY118" s="33"/>
      <c r="CZ118" s="33"/>
      <c r="DA118" s="33"/>
      <c r="DB118" s="33"/>
      <c r="DC118" s="33"/>
      <c r="DD118" s="33"/>
      <c r="DE118" s="33"/>
      <c r="DF118" s="33"/>
      <c r="DG118" s="33"/>
      <c r="DH118" s="33"/>
      <c r="DI118" s="33"/>
      <c r="DJ118" s="33"/>
      <c r="DK118" s="33"/>
      <c r="DL118" s="33"/>
      <c r="DM118" s="33"/>
      <c r="DN118" s="33"/>
      <c r="DO118" s="33"/>
      <c r="DP118" s="33"/>
      <c r="DQ118" s="33"/>
      <c r="DR118" s="33"/>
      <c r="DS118" s="33"/>
      <c r="DT118" s="33"/>
      <c r="DU118" s="33"/>
      <c r="DV118" s="33"/>
      <c r="DW118" s="33"/>
      <c r="DX118" s="33"/>
      <c r="DY118" s="33"/>
      <c r="DZ118" s="33"/>
      <c r="EA118" s="33"/>
      <c r="EB118" s="33"/>
      <c r="EC118" s="33"/>
      <c r="ED118" s="33"/>
    </row>
    <row r="119" spans="1:134" ht="15" x14ac:dyDescent="0.25">
      <c r="A119" s="42">
        <v>664</v>
      </c>
      <c r="B119" s="42">
        <v>2187.27</v>
      </c>
      <c r="C119" s="54"/>
      <c r="D119" s="54"/>
      <c r="E119" s="43">
        <v>664</v>
      </c>
      <c r="F119" s="43">
        <v>3261.07</v>
      </c>
      <c r="G119" s="43"/>
      <c r="H119" s="43"/>
      <c r="I119" s="45">
        <v>664</v>
      </c>
      <c r="J119" s="45">
        <v>21548</v>
      </c>
      <c r="K119" s="45"/>
      <c r="L119" s="45"/>
      <c r="M119" s="48">
        <v>664</v>
      </c>
      <c r="N119" s="48">
        <v>7168.08</v>
      </c>
      <c r="O119" s="48"/>
      <c r="P119" s="48"/>
      <c r="Q119" s="47">
        <v>664</v>
      </c>
      <c r="R119" s="47">
        <v>5709.62</v>
      </c>
      <c r="S119" s="47"/>
      <c r="T119" s="47"/>
      <c r="U119" s="102">
        <v>664</v>
      </c>
      <c r="V119" s="102">
        <v>6248.82</v>
      </c>
      <c r="W119" s="102"/>
      <c r="X119" s="102"/>
      <c r="Y119" s="50"/>
      <c r="Z119" s="50"/>
      <c r="AA119" s="50"/>
      <c r="AB119" s="50"/>
      <c r="AC119" s="50"/>
      <c r="AD119" s="50"/>
      <c r="AE119" s="50"/>
      <c r="AF119" s="50"/>
      <c r="AG119" s="50"/>
      <c r="AH119" s="50"/>
      <c r="AI119" s="50"/>
      <c r="AJ119" s="50"/>
      <c r="AK119" s="50"/>
      <c r="AL119" s="50"/>
      <c r="AM119" s="50"/>
      <c r="AN119" s="50"/>
      <c r="AO119" s="50"/>
      <c r="AP119" s="50"/>
      <c r="AQ119" s="50"/>
      <c r="AR119" s="50"/>
      <c r="AS119" s="50"/>
      <c r="AT119" s="50"/>
      <c r="AU119" s="50"/>
      <c r="AV119" s="50"/>
      <c r="AW119" s="50"/>
      <c r="AX119" s="50"/>
      <c r="AY119" s="50"/>
      <c r="AZ119" s="50"/>
      <c r="BA119" s="50"/>
      <c r="BB119" s="50"/>
      <c r="BC119" s="97"/>
      <c r="BD119" s="97"/>
      <c r="BE119" s="97"/>
      <c r="BF119" s="97"/>
      <c r="BG119" s="97"/>
      <c r="BH119" s="97"/>
      <c r="BI119" s="97"/>
      <c r="BJ119" s="97"/>
      <c r="BK119" s="97"/>
      <c r="BL119" s="97"/>
      <c r="BM119" s="97"/>
      <c r="BN119" s="97"/>
      <c r="BO119" s="97"/>
      <c r="BP119" s="97"/>
      <c r="BQ119" s="97"/>
      <c r="BR119" s="33"/>
      <c r="BS119" s="33"/>
      <c r="BT119" s="33"/>
      <c r="BU119" s="33"/>
      <c r="BV119" s="33"/>
      <c r="BW119" s="33"/>
      <c r="BX119" s="33"/>
      <c r="BY119" s="33"/>
      <c r="BZ119" s="33"/>
      <c r="CA119" s="33"/>
      <c r="CB119" s="33"/>
      <c r="CC119" s="33"/>
      <c r="CD119" s="33"/>
      <c r="CE119" s="33"/>
      <c r="CF119" s="33"/>
      <c r="CG119" s="33"/>
      <c r="CH119" s="33"/>
      <c r="CI119" s="33"/>
      <c r="CJ119" s="33"/>
      <c r="CK119" s="33"/>
      <c r="CL119" s="33"/>
      <c r="CM119" s="33"/>
      <c r="CN119" s="33"/>
      <c r="CO119" s="33"/>
      <c r="CP119" s="33"/>
      <c r="CQ119" s="33"/>
      <c r="CR119" s="33"/>
      <c r="CS119" s="33"/>
      <c r="CT119" s="33"/>
      <c r="CU119" s="33"/>
      <c r="CV119" s="33"/>
      <c r="CW119" s="33"/>
      <c r="CX119" s="33"/>
      <c r="CY119" s="33"/>
      <c r="CZ119" s="33"/>
      <c r="DA119" s="33"/>
      <c r="DB119" s="33"/>
      <c r="DC119" s="33"/>
      <c r="DD119" s="33"/>
      <c r="DE119" s="33"/>
      <c r="DF119" s="33"/>
      <c r="DG119" s="33"/>
      <c r="DH119" s="33"/>
      <c r="DI119" s="33"/>
      <c r="DJ119" s="33"/>
      <c r="DK119" s="33"/>
      <c r="DL119" s="33"/>
      <c r="DM119" s="33"/>
      <c r="DN119" s="33"/>
      <c r="DO119" s="33"/>
      <c r="DP119" s="33"/>
      <c r="DQ119" s="33"/>
      <c r="DR119" s="33"/>
      <c r="DS119" s="33"/>
      <c r="DT119" s="33"/>
      <c r="DU119" s="33"/>
      <c r="DV119" s="33"/>
      <c r="DW119" s="33"/>
      <c r="DX119" s="33"/>
      <c r="DY119" s="33"/>
      <c r="DZ119" s="33"/>
      <c r="EA119" s="33"/>
      <c r="EB119" s="33"/>
      <c r="EC119" s="33"/>
      <c r="ED119" s="33"/>
    </row>
    <row r="120" spans="1:134" ht="15" x14ac:dyDescent="0.25">
      <c r="A120" s="42">
        <v>665</v>
      </c>
      <c r="B120" s="42">
        <v>2068.13</v>
      </c>
      <c r="C120" s="54"/>
      <c r="D120" s="54"/>
      <c r="E120" s="43">
        <v>665</v>
      </c>
      <c r="F120" s="43">
        <v>3165.65</v>
      </c>
      <c r="G120" s="43"/>
      <c r="H120" s="43"/>
      <c r="I120" s="45">
        <v>665</v>
      </c>
      <c r="J120" s="45">
        <v>20947.8</v>
      </c>
      <c r="K120" s="45"/>
      <c r="L120" s="45"/>
      <c r="M120" s="48">
        <v>665</v>
      </c>
      <c r="N120" s="48">
        <v>6741.27</v>
      </c>
      <c r="O120" s="48"/>
      <c r="P120" s="48"/>
      <c r="Q120" s="47">
        <v>665</v>
      </c>
      <c r="R120" s="47">
        <v>5527.58</v>
      </c>
      <c r="S120" s="47"/>
      <c r="T120" s="47"/>
      <c r="U120" s="102">
        <v>665</v>
      </c>
      <c r="V120" s="102">
        <v>6001.27</v>
      </c>
      <c r="W120" s="102"/>
      <c r="X120" s="102"/>
      <c r="Y120" s="50"/>
      <c r="Z120" s="50"/>
      <c r="AA120" s="50"/>
      <c r="AB120" s="50"/>
      <c r="AC120" s="50"/>
      <c r="AD120" s="50"/>
      <c r="AE120" s="50"/>
      <c r="AF120" s="50"/>
      <c r="AG120" s="50"/>
      <c r="AH120" s="50"/>
      <c r="AI120" s="50"/>
      <c r="AJ120" s="50"/>
      <c r="AK120" s="50"/>
      <c r="AL120" s="50"/>
      <c r="AM120" s="50"/>
      <c r="AN120" s="50"/>
      <c r="AO120" s="50"/>
      <c r="AP120" s="50"/>
      <c r="AQ120" s="50"/>
      <c r="AR120" s="50"/>
      <c r="AS120" s="50"/>
      <c r="AT120" s="50"/>
      <c r="AU120" s="50"/>
      <c r="AV120" s="50"/>
      <c r="AW120" s="50"/>
      <c r="AX120" s="50"/>
      <c r="AY120" s="50"/>
      <c r="AZ120" s="50"/>
      <c r="BA120" s="50"/>
      <c r="BB120" s="50"/>
      <c r="BC120" s="97"/>
      <c r="BD120" s="97"/>
      <c r="BE120" s="97"/>
      <c r="BF120" s="97"/>
      <c r="BG120" s="97"/>
      <c r="BH120" s="97"/>
      <c r="BI120" s="97"/>
      <c r="BJ120" s="97"/>
      <c r="BK120" s="97"/>
      <c r="BL120" s="97"/>
      <c r="BM120" s="97"/>
      <c r="BN120" s="97"/>
      <c r="BO120" s="97"/>
      <c r="BP120" s="97"/>
      <c r="BQ120" s="97"/>
      <c r="BR120" s="33"/>
      <c r="BS120" s="33"/>
      <c r="BT120" s="33"/>
      <c r="BU120" s="33"/>
      <c r="BV120" s="33"/>
      <c r="BW120" s="33"/>
      <c r="BX120" s="33"/>
      <c r="BY120" s="33"/>
      <c r="BZ120" s="33"/>
      <c r="CA120" s="33"/>
      <c r="CB120" s="33"/>
      <c r="CC120" s="33"/>
      <c r="CD120" s="33"/>
      <c r="CE120" s="33"/>
      <c r="CF120" s="33"/>
      <c r="CG120" s="33"/>
      <c r="CH120" s="33"/>
      <c r="CI120" s="33"/>
      <c r="CJ120" s="33"/>
      <c r="CK120" s="33"/>
      <c r="CL120" s="33"/>
      <c r="CM120" s="33"/>
      <c r="CN120" s="33"/>
      <c r="CO120" s="33"/>
      <c r="CP120" s="33"/>
      <c r="CQ120" s="33"/>
      <c r="CR120" s="33"/>
      <c r="CS120" s="33"/>
      <c r="CT120" s="33"/>
      <c r="CU120" s="33"/>
      <c r="CV120" s="33"/>
      <c r="CW120" s="33"/>
      <c r="CX120" s="33"/>
      <c r="CY120" s="33"/>
      <c r="CZ120" s="33"/>
      <c r="DA120" s="33"/>
      <c r="DB120" s="33"/>
      <c r="DC120" s="33"/>
      <c r="DD120" s="33"/>
      <c r="DE120" s="33"/>
      <c r="DF120" s="33"/>
      <c r="DG120" s="33"/>
      <c r="DH120" s="33"/>
      <c r="DI120" s="33"/>
      <c r="DJ120" s="33"/>
      <c r="DK120" s="33"/>
      <c r="DL120" s="33"/>
      <c r="DM120" s="33"/>
      <c r="DN120" s="33"/>
      <c r="DO120" s="33"/>
      <c r="DP120" s="33"/>
      <c r="DQ120" s="33"/>
      <c r="DR120" s="33"/>
      <c r="DS120" s="33"/>
      <c r="DT120" s="33"/>
      <c r="DU120" s="33"/>
      <c r="DV120" s="33"/>
      <c r="DW120" s="33"/>
      <c r="DX120" s="33"/>
      <c r="DY120" s="33"/>
      <c r="DZ120" s="33"/>
      <c r="EA120" s="33"/>
      <c r="EB120" s="33"/>
      <c r="EC120" s="33"/>
      <c r="ED120" s="33"/>
    </row>
    <row r="121" spans="1:134" ht="15" x14ac:dyDescent="0.25">
      <c r="A121" s="42">
        <v>666</v>
      </c>
      <c r="B121" s="42">
        <v>1832.89</v>
      </c>
      <c r="C121" s="54"/>
      <c r="D121" s="54"/>
      <c r="E121" s="43">
        <v>666</v>
      </c>
      <c r="F121" s="43">
        <v>2959.32</v>
      </c>
      <c r="G121" s="43"/>
      <c r="H121" s="43"/>
      <c r="I121" s="45">
        <v>666</v>
      </c>
      <c r="J121" s="45">
        <v>20321.599999999999</v>
      </c>
      <c r="K121" s="45"/>
      <c r="L121" s="45"/>
      <c r="M121" s="48">
        <v>666</v>
      </c>
      <c r="N121" s="48">
        <v>6441.97</v>
      </c>
      <c r="O121" s="48"/>
      <c r="P121" s="48"/>
      <c r="Q121" s="47">
        <v>666</v>
      </c>
      <c r="R121" s="47">
        <v>5418.27</v>
      </c>
      <c r="S121" s="47"/>
      <c r="T121" s="47"/>
      <c r="U121" s="102">
        <v>666</v>
      </c>
      <c r="V121" s="102">
        <v>5749.99</v>
      </c>
      <c r="W121" s="102"/>
      <c r="X121" s="102"/>
      <c r="Y121" s="50"/>
      <c r="Z121" s="50"/>
      <c r="AA121" s="50"/>
      <c r="AB121" s="50"/>
      <c r="AC121" s="50"/>
      <c r="AD121" s="50"/>
      <c r="AE121" s="50"/>
      <c r="AF121" s="50"/>
      <c r="AG121" s="50"/>
      <c r="AH121" s="50"/>
      <c r="AI121" s="50"/>
      <c r="AJ121" s="50"/>
      <c r="AK121" s="50"/>
      <c r="AL121" s="50"/>
      <c r="AM121" s="50"/>
      <c r="AN121" s="50"/>
      <c r="AO121" s="50"/>
      <c r="AP121" s="50"/>
      <c r="AQ121" s="50"/>
      <c r="AR121" s="50"/>
      <c r="AS121" s="50"/>
      <c r="AT121" s="50"/>
      <c r="AU121" s="50"/>
      <c r="AV121" s="50"/>
      <c r="AW121" s="50"/>
      <c r="AX121" s="50"/>
      <c r="AY121" s="50"/>
      <c r="AZ121" s="50"/>
      <c r="BA121" s="50"/>
      <c r="BB121" s="50"/>
      <c r="BC121" s="97"/>
      <c r="BD121" s="97"/>
      <c r="BE121" s="97"/>
      <c r="BF121" s="97"/>
      <c r="BG121" s="97"/>
      <c r="BH121" s="97"/>
      <c r="BI121" s="97"/>
      <c r="BJ121" s="97"/>
      <c r="BK121" s="97"/>
      <c r="BL121" s="97"/>
      <c r="BM121" s="97"/>
      <c r="BN121" s="97"/>
      <c r="BO121" s="97"/>
      <c r="BP121" s="97"/>
      <c r="BQ121" s="97"/>
      <c r="BR121" s="33"/>
      <c r="BS121" s="33"/>
      <c r="BT121" s="33"/>
      <c r="BU121" s="33"/>
      <c r="BV121" s="33"/>
      <c r="BW121" s="33"/>
      <c r="BX121" s="33"/>
      <c r="BY121" s="33"/>
      <c r="BZ121" s="33"/>
      <c r="CA121" s="33"/>
      <c r="CB121" s="33"/>
      <c r="CC121" s="33"/>
      <c r="CD121" s="33"/>
      <c r="CE121" s="33"/>
      <c r="CF121" s="33"/>
      <c r="CG121" s="33"/>
      <c r="CH121" s="33"/>
      <c r="CI121" s="33"/>
      <c r="CJ121" s="33"/>
      <c r="CK121" s="33"/>
      <c r="CL121" s="33"/>
      <c r="CM121" s="33"/>
      <c r="CN121" s="33"/>
      <c r="CO121" s="33"/>
      <c r="CP121" s="33"/>
      <c r="CQ121" s="33"/>
      <c r="CR121" s="33"/>
      <c r="CS121" s="33"/>
      <c r="CT121" s="33"/>
      <c r="CU121" s="33"/>
      <c r="CV121" s="33"/>
      <c r="CW121" s="33"/>
      <c r="CX121" s="33"/>
      <c r="CY121" s="33"/>
      <c r="CZ121" s="33"/>
      <c r="DA121" s="33"/>
      <c r="DB121" s="33"/>
      <c r="DC121" s="33"/>
      <c r="DD121" s="33"/>
      <c r="DE121" s="33"/>
      <c r="DF121" s="33"/>
      <c r="DG121" s="33"/>
      <c r="DH121" s="33"/>
      <c r="DI121" s="33"/>
      <c r="DJ121" s="33"/>
      <c r="DK121" s="33"/>
      <c r="DL121" s="33"/>
      <c r="DM121" s="33"/>
      <c r="DN121" s="33"/>
      <c r="DO121" s="33"/>
      <c r="DP121" s="33"/>
      <c r="DQ121" s="33"/>
      <c r="DR121" s="33"/>
      <c r="DS121" s="33"/>
      <c r="DT121" s="33"/>
      <c r="DU121" s="33"/>
      <c r="DV121" s="33"/>
      <c r="DW121" s="33"/>
      <c r="DX121" s="33"/>
      <c r="DY121" s="33"/>
      <c r="DZ121" s="33"/>
      <c r="EA121" s="33"/>
      <c r="EB121" s="33"/>
      <c r="EC121" s="33"/>
      <c r="ED121" s="33"/>
    </row>
    <row r="122" spans="1:134" ht="15" x14ac:dyDescent="0.25">
      <c r="A122" s="42">
        <v>667</v>
      </c>
      <c r="B122" s="42">
        <v>1691.26</v>
      </c>
      <c r="C122" s="54"/>
      <c r="D122" s="54"/>
      <c r="E122" s="43">
        <v>667</v>
      </c>
      <c r="F122" s="43">
        <v>2806.59</v>
      </c>
      <c r="G122" s="43"/>
      <c r="H122" s="43"/>
      <c r="I122" s="45">
        <v>667</v>
      </c>
      <c r="J122" s="45">
        <v>19624.5</v>
      </c>
      <c r="K122" s="45"/>
      <c r="L122" s="45"/>
      <c r="M122" s="48">
        <v>667</v>
      </c>
      <c r="N122" s="48">
        <v>6139.72</v>
      </c>
      <c r="O122" s="48"/>
      <c r="P122" s="48"/>
      <c r="Q122" s="47">
        <v>667</v>
      </c>
      <c r="R122" s="47">
        <v>4968.28</v>
      </c>
      <c r="S122" s="47"/>
      <c r="T122" s="47"/>
      <c r="U122" s="102">
        <v>667</v>
      </c>
      <c r="V122" s="102">
        <v>5369.37</v>
      </c>
      <c r="W122" s="102"/>
      <c r="X122" s="102"/>
      <c r="Y122" s="50"/>
      <c r="Z122" s="50"/>
      <c r="AA122" s="50"/>
      <c r="AB122" s="50"/>
      <c r="AC122" s="50"/>
      <c r="AD122" s="50"/>
      <c r="AE122" s="50"/>
      <c r="AF122" s="50"/>
      <c r="AG122" s="50"/>
      <c r="AH122" s="50"/>
      <c r="AI122" s="50"/>
      <c r="AJ122" s="50"/>
      <c r="AK122" s="50"/>
      <c r="AL122" s="50"/>
      <c r="AM122" s="50"/>
      <c r="AN122" s="50"/>
      <c r="AO122" s="50"/>
      <c r="AP122" s="50"/>
      <c r="AQ122" s="50"/>
      <c r="AR122" s="50"/>
      <c r="AS122" s="50"/>
      <c r="AT122" s="50"/>
      <c r="AU122" s="50"/>
      <c r="AV122" s="50"/>
      <c r="AW122" s="50"/>
      <c r="AX122" s="50"/>
      <c r="AY122" s="50"/>
      <c r="AZ122" s="50"/>
      <c r="BA122" s="50"/>
      <c r="BB122" s="50"/>
      <c r="BC122" s="97"/>
      <c r="BD122" s="97"/>
      <c r="BE122" s="97"/>
      <c r="BF122" s="97"/>
      <c r="BG122" s="97"/>
      <c r="BH122" s="97"/>
      <c r="BI122" s="97"/>
      <c r="BJ122" s="97"/>
      <c r="BK122" s="97"/>
      <c r="BL122" s="97"/>
      <c r="BM122" s="97"/>
      <c r="BN122" s="97"/>
      <c r="BO122" s="97"/>
      <c r="BP122" s="97"/>
      <c r="BQ122" s="97"/>
      <c r="BR122" s="33"/>
      <c r="BS122" s="33"/>
      <c r="BT122" s="33"/>
      <c r="BU122" s="33"/>
      <c r="BV122" s="33"/>
      <c r="BW122" s="33"/>
      <c r="BX122" s="33"/>
      <c r="BY122" s="33"/>
      <c r="BZ122" s="33"/>
      <c r="CA122" s="33"/>
      <c r="CB122" s="33"/>
      <c r="CC122" s="33"/>
      <c r="CD122" s="33"/>
      <c r="CE122" s="33"/>
      <c r="CF122" s="33"/>
      <c r="CG122" s="33"/>
      <c r="CH122" s="33"/>
      <c r="CI122" s="33"/>
      <c r="CJ122" s="33"/>
      <c r="CK122" s="33"/>
      <c r="CL122" s="33"/>
      <c r="CM122" s="33"/>
      <c r="CN122" s="33"/>
      <c r="CO122" s="33"/>
      <c r="CP122" s="33"/>
      <c r="CQ122" s="33"/>
      <c r="CR122" s="33"/>
      <c r="CS122" s="33"/>
      <c r="CT122" s="33"/>
      <c r="CU122" s="33"/>
      <c r="CV122" s="33"/>
      <c r="CW122" s="33"/>
      <c r="CX122" s="33"/>
      <c r="CY122" s="33"/>
      <c r="CZ122" s="33"/>
      <c r="DA122" s="33"/>
      <c r="DB122" s="33"/>
      <c r="DC122" s="33"/>
      <c r="DD122" s="33"/>
      <c r="DE122" s="33"/>
      <c r="DF122" s="33"/>
      <c r="DG122" s="33"/>
      <c r="DH122" s="33"/>
      <c r="DI122" s="33"/>
      <c r="DJ122" s="33"/>
      <c r="DK122" s="33"/>
      <c r="DL122" s="33"/>
      <c r="DM122" s="33"/>
      <c r="DN122" s="33"/>
      <c r="DO122" s="33"/>
      <c r="DP122" s="33"/>
      <c r="DQ122" s="33"/>
      <c r="DR122" s="33"/>
      <c r="DS122" s="33"/>
      <c r="DT122" s="33"/>
      <c r="DU122" s="33"/>
      <c r="DV122" s="33"/>
      <c r="DW122" s="33"/>
      <c r="DX122" s="33"/>
      <c r="DY122" s="33"/>
      <c r="DZ122" s="33"/>
      <c r="EA122" s="33"/>
      <c r="EB122" s="33"/>
      <c r="EC122" s="33"/>
      <c r="ED122" s="33"/>
    </row>
    <row r="123" spans="1:134" ht="15" x14ac:dyDescent="0.25">
      <c r="A123" s="42">
        <v>668</v>
      </c>
      <c r="B123" s="42">
        <v>1549.64</v>
      </c>
      <c r="C123" s="54"/>
      <c r="D123" s="54"/>
      <c r="E123" s="43">
        <v>668</v>
      </c>
      <c r="F123" s="43">
        <v>2633.59</v>
      </c>
      <c r="G123" s="43"/>
      <c r="H123" s="43"/>
      <c r="I123" s="45">
        <v>668</v>
      </c>
      <c r="J123" s="45">
        <v>18923.900000000001</v>
      </c>
      <c r="K123" s="45"/>
      <c r="L123" s="45"/>
      <c r="M123" s="48">
        <v>668</v>
      </c>
      <c r="N123" s="48">
        <v>5908.73</v>
      </c>
      <c r="O123" s="48"/>
      <c r="P123" s="48"/>
      <c r="Q123" s="47">
        <v>668</v>
      </c>
      <c r="R123" s="47">
        <v>4796.08</v>
      </c>
      <c r="S123" s="47"/>
      <c r="T123" s="47"/>
      <c r="U123" s="102">
        <v>668</v>
      </c>
      <c r="V123" s="102">
        <v>5187.37</v>
      </c>
      <c r="W123" s="102"/>
      <c r="X123" s="102"/>
      <c r="Y123" s="50"/>
      <c r="Z123" s="50"/>
      <c r="AA123" s="50"/>
      <c r="AB123" s="50"/>
      <c r="AC123" s="50"/>
      <c r="AD123" s="50"/>
      <c r="AE123" s="50"/>
      <c r="AF123" s="50"/>
      <c r="AG123" s="50"/>
      <c r="AH123" s="50"/>
      <c r="AI123" s="50"/>
      <c r="AJ123" s="50"/>
      <c r="AK123" s="50"/>
      <c r="AL123" s="50"/>
      <c r="AM123" s="50"/>
      <c r="AN123" s="50"/>
      <c r="AO123" s="50"/>
      <c r="AP123" s="50"/>
      <c r="AQ123" s="50"/>
      <c r="AR123" s="50"/>
      <c r="AS123" s="50"/>
      <c r="AT123" s="50"/>
      <c r="AU123" s="50"/>
      <c r="AV123" s="50"/>
      <c r="AW123" s="50"/>
      <c r="AX123" s="50"/>
      <c r="AY123" s="50"/>
      <c r="AZ123" s="50"/>
      <c r="BA123" s="50"/>
      <c r="BB123" s="50"/>
      <c r="BC123" s="97"/>
      <c r="BD123" s="97"/>
      <c r="BE123" s="97"/>
      <c r="BF123" s="97"/>
      <c r="BG123" s="97"/>
      <c r="BH123" s="97"/>
      <c r="BI123" s="97"/>
      <c r="BJ123" s="97"/>
      <c r="BK123" s="97"/>
      <c r="BL123" s="97"/>
      <c r="BM123" s="97"/>
      <c r="BN123" s="97"/>
      <c r="BO123" s="97"/>
      <c r="BP123" s="97"/>
      <c r="BQ123" s="97"/>
      <c r="BR123" s="33"/>
      <c r="BS123" s="33"/>
      <c r="BT123" s="33"/>
      <c r="BU123" s="33"/>
      <c r="BV123" s="33"/>
      <c r="BW123" s="33"/>
      <c r="BX123" s="33"/>
      <c r="BY123" s="33"/>
      <c r="BZ123" s="33"/>
      <c r="CA123" s="33"/>
      <c r="CB123" s="33"/>
      <c r="CC123" s="33"/>
      <c r="CD123" s="33"/>
      <c r="CE123" s="33"/>
      <c r="CF123" s="33"/>
      <c r="CG123" s="33"/>
      <c r="CH123" s="33"/>
      <c r="CI123" s="33"/>
      <c r="CJ123" s="33"/>
      <c r="CK123" s="33"/>
      <c r="CL123" s="33"/>
      <c r="CM123" s="33"/>
      <c r="CN123" s="33"/>
      <c r="CO123" s="33"/>
      <c r="CP123" s="33"/>
      <c r="CQ123" s="33"/>
      <c r="CR123" s="33"/>
      <c r="CS123" s="33"/>
      <c r="CT123" s="33"/>
      <c r="CU123" s="33"/>
      <c r="CV123" s="33"/>
      <c r="CW123" s="33"/>
      <c r="CX123" s="33"/>
      <c r="CY123" s="33"/>
      <c r="CZ123" s="33"/>
      <c r="DA123" s="33"/>
      <c r="DB123" s="33"/>
      <c r="DC123" s="33"/>
      <c r="DD123" s="33"/>
      <c r="DE123" s="33"/>
      <c r="DF123" s="33"/>
      <c r="DG123" s="33"/>
      <c r="DH123" s="33"/>
      <c r="DI123" s="33"/>
      <c r="DJ123" s="33"/>
      <c r="DK123" s="33"/>
      <c r="DL123" s="33"/>
      <c r="DM123" s="33"/>
      <c r="DN123" s="33"/>
      <c r="DO123" s="33"/>
      <c r="DP123" s="33"/>
      <c r="DQ123" s="33"/>
      <c r="DR123" s="33"/>
      <c r="DS123" s="33"/>
      <c r="DT123" s="33"/>
      <c r="DU123" s="33"/>
      <c r="DV123" s="33"/>
      <c r="DW123" s="33"/>
      <c r="DX123" s="33"/>
      <c r="DY123" s="33"/>
      <c r="DZ123" s="33"/>
      <c r="EA123" s="33"/>
      <c r="EB123" s="33"/>
      <c r="EC123" s="33"/>
      <c r="ED123" s="33"/>
    </row>
    <row r="124" spans="1:134" ht="15" x14ac:dyDescent="0.25">
      <c r="A124" s="42">
        <v>669</v>
      </c>
      <c r="B124" s="42">
        <v>1351.98</v>
      </c>
      <c r="C124" s="54"/>
      <c r="D124" s="54"/>
      <c r="E124" s="43">
        <v>669</v>
      </c>
      <c r="F124" s="43">
        <v>2437.83</v>
      </c>
      <c r="G124" s="43"/>
      <c r="H124" s="43"/>
      <c r="I124" s="45">
        <v>669</v>
      </c>
      <c r="J124" s="45">
        <v>18269.599999999999</v>
      </c>
      <c r="K124" s="45"/>
      <c r="L124" s="45"/>
      <c r="M124" s="48">
        <v>669</v>
      </c>
      <c r="N124" s="48">
        <v>5541.12</v>
      </c>
      <c r="O124" s="48"/>
      <c r="P124" s="48"/>
      <c r="Q124" s="47">
        <v>669</v>
      </c>
      <c r="R124" s="47">
        <v>4487.83</v>
      </c>
      <c r="S124" s="47"/>
      <c r="T124" s="47"/>
      <c r="U124" s="102">
        <v>669</v>
      </c>
      <c r="V124" s="102">
        <v>4959.76</v>
      </c>
      <c r="W124" s="102"/>
      <c r="X124" s="102"/>
      <c r="Y124" s="50"/>
      <c r="Z124" s="50"/>
      <c r="AA124" s="50"/>
      <c r="AB124" s="50"/>
      <c r="AC124" s="50"/>
      <c r="AD124" s="50"/>
      <c r="AE124" s="50"/>
      <c r="AF124" s="50"/>
      <c r="AG124" s="50"/>
      <c r="AH124" s="50"/>
      <c r="AI124" s="50"/>
      <c r="AJ124" s="50"/>
      <c r="AK124" s="50"/>
      <c r="AL124" s="50"/>
      <c r="AM124" s="50"/>
      <c r="AN124" s="50"/>
      <c r="AO124" s="50"/>
      <c r="AP124" s="50"/>
      <c r="AQ124" s="50"/>
      <c r="AR124" s="50"/>
      <c r="AS124" s="50"/>
      <c r="AT124" s="50"/>
      <c r="AU124" s="50"/>
      <c r="AV124" s="50"/>
      <c r="AW124" s="50"/>
      <c r="AX124" s="50"/>
      <c r="AY124" s="50"/>
      <c r="AZ124" s="50"/>
      <c r="BA124" s="50"/>
      <c r="BB124" s="50"/>
      <c r="BC124" s="97"/>
      <c r="BD124" s="97"/>
      <c r="BE124" s="97"/>
      <c r="BF124" s="97"/>
      <c r="BG124" s="97"/>
      <c r="BH124" s="97"/>
      <c r="BI124" s="97"/>
      <c r="BJ124" s="97"/>
      <c r="BK124" s="97"/>
      <c r="BL124" s="97"/>
      <c r="BM124" s="97"/>
      <c r="BN124" s="97"/>
      <c r="BO124" s="97"/>
      <c r="BP124" s="97"/>
      <c r="BQ124" s="97"/>
      <c r="BR124" s="33"/>
      <c r="BS124" s="33"/>
      <c r="BT124" s="33"/>
      <c r="BU124" s="33"/>
      <c r="BV124" s="33"/>
      <c r="BW124" s="33"/>
      <c r="BX124" s="33"/>
      <c r="BY124" s="33"/>
      <c r="BZ124" s="33"/>
      <c r="CA124" s="33"/>
      <c r="CB124" s="33"/>
      <c r="CC124" s="33"/>
      <c r="CD124" s="33"/>
      <c r="CE124" s="33"/>
      <c r="CF124" s="33"/>
      <c r="CG124" s="33"/>
      <c r="CH124" s="33"/>
      <c r="CI124" s="33"/>
      <c r="CJ124" s="33"/>
      <c r="CK124" s="33"/>
      <c r="CL124" s="33"/>
      <c r="CM124" s="33"/>
      <c r="CN124" s="33"/>
      <c r="CO124" s="33"/>
      <c r="CP124" s="33"/>
      <c r="CQ124" s="33"/>
      <c r="CR124" s="33"/>
      <c r="CS124" s="33"/>
      <c r="CT124" s="33"/>
      <c r="CU124" s="33"/>
      <c r="CV124" s="33"/>
      <c r="CW124" s="33"/>
      <c r="CX124" s="33"/>
      <c r="CY124" s="33"/>
      <c r="CZ124" s="33"/>
      <c r="DA124" s="33"/>
      <c r="DB124" s="33"/>
      <c r="DC124" s="33"/>
      <c r="DD124" s="33"/>
      <c r="DE124" s="33"/>
      <c r="DF124" s="33"/>
      <c r="DG124" s="33"/>
      <c r="DH124" s="33"/>
      <c r="DI124" s="33"/>
      <c r="DJ124" s="33"/>
      <c r="DK124" s="33"/>
      <c r="DL124" s="33"/>
      <c r="DM124" s="33"/>
      <c r="DN124" s="33"/>
      <c r="DO124" s="33"/>
      <c r="DP124" s="33"/>
      <c r="DQ124" s="33"/>
      <c r="DR124" s="33"/>
      <c r="DS124" s="33"/>
      <c r="DT124" s="33"/>
      <c r="DU124" s="33"/>
      <c r="DV124" s="33"/>
      <c r="DW124" s="33"/>
      <c r="DX124" s="33"/>
      <c r="DY124" s="33"/>
      <c r="DZ124" s="33"/>
      <c r="EA124" s="33"/>
      <c r="EB124" s="33"/>
      <c r="EC124" s="33"/>
      <c r="ED124" s="33"/>
    </row>
    <row r="125" spans="1:134" ht="15" x14ac:dyDescent="0.25">
      <c r="A125" s="42">
        <v>670</v>
      </c>
      <c r="B125" s="42">
        <v>1224.1500000000001</v>
      </c>
      <c r="C125" s="54"/>
      <c r="D125" s="54"/>
      <c r="E125" s="43">
        <v>670</v>
      </c>
      <c r="F125" s="43">
        <v>2254.85</v>
      </c>
      <c r="G125" s="43"/>
      <c r="H125" s="43"/>
      <c r="I125" s="45">
        <v>670</v>
      </c>
      <c r="J125" s="45">
        <v>17758.2</v>
      </c>
      <c r="K125" s="45"/>
      <c r="L125" s="45"/>
      <c r="M125" s="48">
        <v>670</v>
      </c>
      <c r="N125" s="48">
        <v>5198.1499999999996</v>
      </c>
      <c r="O125" s="48"/>
      <c r="P125" s="48"/>
      <c r="Q125" s="47">
        <v>670</v>
      </c>
      <c r="R125" s="47">
        <v>4343.5</v>
      </c>
      <c r="S125" s="47"/>
      <c r="T125" s="47"/>
      <c r="U125" s="102">
        <v>670</v>
      </c>
      <c r="V125" s="102">
        <v>4705.6099999999997</v>
      </c>
      <c r="W125" s="102"/>
      <c r="X125" s="102"/>
      <c r="Y125" s="50"/>
      <c r="Z125" s="50"/>
      <c r="AA125" s="50"/>
      <c r="AB125" s="50"/>
      <c r="AC125" s="50"/>
      <c r="AD125" s="50"/>
      <c r="AE125" s="50"/>
      <c r="AF125" s="50"/>
      <c r="AG125" s="50"/>
      <c r="AH125" s="50"/>
      <c r="AI125" s="50"/>
      <c r="AJ125" s="50"/>
      <c r="AK125" s="50"/>
      <c r="AL125" s="50"/>
      <c r="AM125" s="50"/>
      <c r="AN125" s="50"/>
      <c r="AO125" s="50"/>
      <c r="AP125" s="50"/>
      <c r="AQ125" s="50"/>
      <c r="AR125" s="50"/>
      <c r="AS125" s="50"/>
      <c r="AT125" s="50"/>
      <c r="AU125" s="50"/>
      <c r="AV125" s="50"/>
      <c r="AW125" s="50"/>
      <c r="AX125" s="50"/>
      <c r="AY125" s="50"/>
      <c r="AZ125" s="50"/>
      <c r="BA125" s="50"/>
      <c r="BB125" s="50"/>
      <c r="BC125" s="97"/>
      <c r="BD125" s="97"/>
      <c r="BE125" s="97"/>
      <c r="BF125" s="97"/>
      <c r="BG125" s="97"/>
      <c r="BH125" s="97"/>
      <c r="BI125" s="97"/>
      <c r="BJ125" s="97"/>
      <c r="BK125" s="97"/>
      <c r="BL125" s="97"/>
      <c r="BM125" s="97"/>
      <c r="BN125" s="97"/>
      <c r="BO125" s="97"/>
      <c r="BP125" s="97"/>
      <c r="BQ125" s="97"/>
      <c r="BR125" s="33"/>
      <c r="BS125" s="33"/>
      <c r="BT125" s="33"/>
      <c r="BU125" s="33"/>
      <c r="BV125" s="33"/>
      <c r="BW125" s="33"/>
      <c r="BX125" s="33"/>
      <c r="BY125" s="33"/>
      <c r="BZ125" s="33"/>
      <c r="CA125" s="33"/>
      <c r="CB125" s="33"/>
      <c r="CC125" s="33"/>
      <c r="CD125" s="33"/>
      <c r="CE125" s="33"/>
      <c r="CF125" s="33"/>
      <c r="CG125" s="33"/>
      <c r="CH125" s="33"/>
      <c r="CI125" s="33"/>
      <c r="CJ125" s="33"/>
      <c r="CK125" s="33"/>
      <c r="CL125" s="33"/>
      <c r="CM125" s="33"/>
      <c r="CN125" s="33"/>
      <c r="CO125" s="33"/>
      <c r="CP125" s="33"/>
      <c r="CQ125" s="33"/>
      <c r="CR125" s="33"/>
      <c r="CS125" s="33"/>
      <c r="CT125" s="33"/>
      <c r="CU125" s="33"/>
      <c r="CV125" s="33"/>
      <c r="CW125" s="33"/>
      <c r="CX125" s="33"/>
      <c r="CY125" s="33"/>
      <c r="CZ125" s="33"/>
      <c r="DA125" s="33"/>
      <c r="DB125" s="33"/>
      <c r="DC125" s="33"/>
      <c r="DD125" s="33"/>
      <c r="DE125" s="33"/>
      <c r="DF125" s="33"/>
      <c r="DG125" s="33"/>
      <c r="DH125" s="33"/>
      <c r="DI125" s="33"/>
      <c r="DJ125" s="33"/>
      <c r="DK125" s="33"/>
      <c r="DL125" s="33"/>
      <c r="DM125" s="33"/>
      <c r="DN125" s="33"/>
      <c r="DO125" s="33"/>
      <c r="DP125" s="33"/>
      <c r="DQ125" s="33"/>
      <c r="DR125" s="33"/>
      <c r="DS125" s="33"/>
      <c r="DT125" s="33"/>
      <c r="DU125" s="33"/>
      <c r="DV125" s="33"/>
      <c r="DW125" s="33"/>
      <c r="DX125" s="33"/>
      <c r="DY125" s="33"/>
      <c r="DZ125" s="33"/>
      <c r="EA125" s="33"/>
      <c r="EB125" s="33"/>
      <c r="EC125" s="33"/>
      <c r="ED125" s="33"/>
    </row>
    <row r="126" spans="1:134" ht="15" x14ac:dyDescent="0.25">
      <c r="A126" s="42">
        <v>671</v>
      </c>
      <c r="B126" s="42">
        <v>1105.32</v>
      </c>
      <c r="C126" s="54"/>
      <c r="D126" s="54"/>
      <c r="E126" s="43">
        <v>671</v>
      </c>
      <c r="F126" s="43">
        <v>2062.13</v>
      </c>
      <c r="G126" s="43"/>
      <c r="H126" s="43"/>
      <c r="I126" s="45">
        <v>671</v>
      </c>
      <c r="J126" s="45">
        <v>17019.8</v>
      </c>
      <c r="K126" s="45"/>
      <c r="L126" s="45"/>
      <c r="M126" s="48">
        <v>671</v>
      </c>
      <c r="N126" s="48">
        <v>4946.47</v>
      </c>
      <c r="O126" s="48"/>
      <c r="P126" s="48"/>
      <c r="Q126" s="47">
        <v>671</v>
      </c>
      <c r="R126" s="47">
        <v>4083.16</v>
      </c>
      <c r="S126" s="47"/>
      <c r="T126" s="47"/>
      <c r="U126" s="102">
        <v>671</v>
      </c>
      <c r="V126" s="102">
        <v>4503.37</v>
      </c>
      <c r="W126" s="102"/>
      <c r="X126" s="102"/>
      <c r="Y126" s="50"/>
      <c r="Z126" s="50"/>
      <c r="AA126" s="50"/>
      <c r="AB126" s="50"/>
      <c r="AC126" s="50"/>
      <c r="AD126" s="50"/>
      <c r="AE126" s="50"/>
      <c r="AF126" s="50"/>
      <c r="AG126" s="50"/>
      <c r="AH126" s="50"/>
      <c r="AI126" s="50"/>
      <c r="AJ126" s="50"/>
      <c r="AK126" s="50"/>
      <c r="AL126" s="50"/>
      <c r="AM126" s="50"/>
      <c r="AN126" s="50"/>
      <c r="AO126" s="50"/>
      <c r="AP126" s="50"/>
      <c r="AQ126" s="50"/>
      <c r="AR126" s="50"/>
      <c r="AS126" s="50"/>
      <c r="AT126" s="50"/>
      <c r="AU126" s="50"/>
      <c r="AV126" s="50"/>
      <c r="AW126" s="50"/>
      <c r="AX126" s="50"/>
      <c r="AY126" s="50"/>
      <c r="AZ126" s="50"/>
      <c r="BA126" s="50"/>
      <c r="BB126" s="50"/>
      <c r="BC126" s="97"/>
      <c r="BD126" s="97"/>
      <c r="BE126" s="97"/>
      <c r="BF126" s="97"/>
      <c r="BG126" s="97"/>
      <c r="BH126" s="97"/>
      <c r="BI126" s="97"/>
      <c r="BJ126" s="97"/>
      <c r="BK126" s="97"/>
      <c r="BL126" s="97"/>
      <c r="BM126" s="97"/>
      <c r="BN126" s="97"/>
      <c r="BO126" s="97"/>
      <c r="BP126" s="97"/>
      <c r="BQ126" s="97"/>
      <c r="BR126" s="33"/>
      <c r="BS126" s="33"/>
      <c r="BT126" s="33"/>
      <c r="BU126" s="33"/>
      <c r="BV126" s="33"/>
      <c r="BW126" s="33"/>
      <c r="BX126" s="33"/>
      <c r="BY126" s="33"/>
      <c r="BZ126" s="33"/>
      <c r="CA126" s="33"/>
      <c r="CB126" s="33"/>
      <c r="CC126" s="33"/>
      <c r="CD126" s="33"/>
      <c r="CE126" s="33"/>
      <c r="CF126" s="33"/>
      <c r="CG126" s="33"/>
      <c r="CH126" s="33"/>
      <c r="CI126" s="33"/>
      <c r="CJ126" s="33"/>
      <c r="CK126" s="33"/>
      <c r="CL126" s="33"/>
      <c r="CM126" s="33"/>
      <c r="CN126" s="33"/>
      <c r="CO126" s="33"/>
      <c r="CP126" s="33"/>
      <c r="CQ126" s="33"/>
      <c r="CR126" s="33"/>
      <c r="CS126" s="33"/>
      <c r="CT126" s="33"/>
      <c r="CU126" s="33"/>
      <c r="CV126" s="33"/>
      <c r="CW126" s="33"/>
      <c r="CX126" s="33"/>
      <c r="CY126" s="33"/>
      <c r="CZ126" s="33"/>
      <c r="DA126" s="33"/>
      <c r="DB126" s="33"/>
      <c r="DC126" s="33"/>
      <c r="DD126" s="33"/>
      <c r="DE126" s="33"/>
      <c r="DF126" s="33"/>
      <c r="DG126" s="33"/>
      <c r="DH126" s="33"/>
      <c r="DI126" s="33"/>
      <c r="DJ126" s="33"/>
      <c r="DK126" s="33"/>
      <c r="DL126" s="33"/>
      <c r="DM126" s="33"/>
      <c r="DN126" s="33"/>
      <c r="DO126" s="33"/>
      <c r="DP126" s="33"/>
      <c r="DQ126" s="33"/>
      <c r="DR126" s="33"/>
      <c r="DS126" s="33"/>
      <c r="DT126" s="33"/>
      <c r="DU126" s="33"/>
      <c r="DV126" s="33"/>
      <c r="DW126" s="33"/>
      <c r="DX126" s="33"/>
      <c r="DY126" s="33"/>
      <c r="DZ126" s="33"/>
      <c r="EA126" s="33"/>
      <c r="EB126" s="33"/>
      <c r="EC126" s="33"/>
      <c r="ED126" s="33"/>
    </row>
    <row r="127" spans="1:134" ht="15" x14ac:dyDescent="0.25">
      <c r="A127" s="42">
        <v>672</v>
      </c>
      <c r="B127" s="42">
        <v>947.48800000000006</v>
      </c>
      <c r="C127" s="54"/>
      <c r="D127" s="54"/>
      <c r="E127" s="43">
        <v>672</v>
      </c>
      <c r="F127" s="43">
        <v>1885.69</v>
      </c>
      <c r="G127" s="43"/>
      <c r="H127" s="43"/>
      <c r="I127" s="45">
        <v>672</v>
      </c>
      <c r="J127" s="45">
        <v>16458.8</v>
      </c>
      <c r="K127" s="45"/>
      <c r="L127" s="45"/>
      <c r="M127" s="48">
        <v>672</v>
      </c>
      <c r="N127" s="48">
        <v>4718.1400000000003</v>
      </c>
      <c r="O127" s="48"/>
      <c r="P127" s="48"/>
      <c r="Q127" s="47">
        <v>672</v>
      </c>
      <c r="R127" s="47">
        <v>3931.86</v>
      </c>
      <c r="S127" s="47"/>
      <c r="T127" s="47"/>
      <c r="U127" s="102">
        <v>672</v>
      </c>
      <c r="V127" s="102">
        <v>4290.62</v>
      </c>
      <c r="W127" s="102"/>
      <c r="X127" s="102"/>
      <c r="Y127" s="50"/>
      <c r="Z127" s="50"/>
      <c r="AA127" s="50"/>
      <c r="AB127" s="50"/>
      <c r="AC127" s="50"/>
      <c r="AD127" s="50"/>
      <c r="AE127" s="50"/>
      <c r="AF127" s="50"/>
      <c r="AG127" s="50"/>
      <c r="AH127" s="50"/>
      <c r="AI127" s="50"/>
      <c r="AJ127" s="50"/>
      <c r="AK127" s="50"/>
      <c r="AL127" s="50"/>
      <c r="AM127" s="50"/>
      <c r="AN127" s="50"/>
      <c r="AO127" s="50"/>
      <c r="AP127" s="50"/>
      <c r="AQ127" s="50"/>
      <c r="AR127" s="50"/>
      <c r="AS127" s="50"/>
      <c r="AT127" s="50"/>
      <c r="AU127" s="50"/>
      <c r="AV127" s="50"/>
      <c r="AW127" s="50"/>
      <c r="AX127" s="50"/>
      <c r="AY127" s="50"/>
      <c r="AZ127" s="50"/>
      <c r="BA127" s="50"/>
      <c r="BB127" s="50"/>
      <c r="BC127" s="97"/>
      <c r="BD127" s="97"/>
      <c r="BE127" s="97"/>
      <c r="BF127" s="97"/>
      <c r="BG127" s="97"/>
      <c r="BH127" s="97"/>
      <c r="BI127" s="97"/>
      <c r="BJ127" s="97"/>
      <c r="BK127" s="97"/>
      <c r="BL127" s="97"/>
      <c r="BM127" s="97"/>
      <c r="BN127" s="97"/>
      <c r="BO127" s="97"/>
      <c r="BP127" s="97"/>
      <c r="BQ127" s="97"/>
      <c r="BR127" s="33"/>
      <c r="BS127" s="33"/>
      <c r="BT127" s="33"/>
      <c r="BU127" s="33"/>
      <c r="BV127" s="33"/>
      <c r="BW127" s="33"/>
      <c r="BX127" s="33"/>
      <c r="BY127" s="33"/>
      <c r="BZ127" s="33"/>
      <c r="CA127" s="33"/>
      <c r="CB127" s="33"/>
      <c r="CC127" s="33"/>
      <c r="CD127" s="33"/>
      <c r="CE127" s="33"/>
      <c r="CF127" s="33"/>
      <c r="CG127" s="33"/>
      <c r="CH127" s="33"/>
      <c r="CI127" s="33"/>
      <c r="CJ127" s="33"/>
      <c r="CK127" s="33"/>
      <c r="CL127" s="33"/>
      <c r="CM127" s="33"/>
      <c r="CN127" s="33"/>
      <c r="CO127" s="33"/>
      <c r="CP127" s="33"/>
      <c r="CQ127" s="33"/>
      <c r="CR127" s="33"/>
      <c r="CS127" s="33"/>
      <c r="CT127" s="33"/>
      <c r="CU127" s="33"/>
      <c r="CV127" s="33"/>
      <c r="CW127" s="33"/>
      <c r="CX127" s="33"/>
      <c r="CY127" s="33"/>
      <c r="CZ127" s="33"/>
      <c r="DA127" s="33"/>
      <c r="DB127" s="33"/>
      <c r="DC127" s="33"/>
      <c r="DD127" s="33"/>
      <c r="DE127" s="33"/>
      <c r="DF127" s="33"/>
      <c r="DG127" s="33"/>
      <c r="DH127" s="33"/>
      <c r="DI127" s="33"/>
      <c r="DJ127" s="33"/>
      <c r="DK127" s="33"/>
      <c r="DL127" s="33"/>
      <c r="DM127" s="33"/>
      <c r="DN127" s="33"/>
      <c r="DO127" s="33"/>
      <c r="DP127" s="33"/>
      <c r="DQ127" s="33"/>
      <c r="DR127" s="33"/>
      <c r="DS127" s="33"/>
      <c r="DT127" s="33"/>
      <c r="DU127" s="33"/>
      <c r="DV127" s="33"/>
      <c r="DW127" s="33"/>
      <c r="DX127" s="33"/>
      <c r="DY127" s="33"/>
      <c r="DZ127" s="33"/>
      <c r="EA127" s="33"/>
      <c r="EB127" s="33"/>
      <c r="EC127" s="33"/>
      <c r="ED127" s="33"/>
    </row>
    <row r="128" spans="1:134" ht="15" x14ac:dyDescent="0.25">
      <c r="A128" s="42">
        <v>673</v>
      </c>
      <c r="B128" s="42">
        <v>863.19799999999998</v>
      </c>
      <c r="C128" s="54"/>
      <c r="D128" s="54"/>
      <c r="E128" s="43">
        <v>673</v>
      </c>
      <c r="F128" s="43">
        <v>1789.85</v>
      </c>
      <c r="G128" s="43"/>
      <c r="H128" s="43"/>
      <c r="I128" s="45">
        <v>673</v>
      </c>
      <c r="J128" s="45">
        <v>15996.6</v>
      </c>
      <c r="K128" s="45"/>
      <c r="L128" s="45"/>
      <c r="M128" s="48">
        <v>673</v>
      </c>
      <c r="N128" s="48">
        <v>4433.2</v>
      </c>
      <c r="O128" s="48"/>
      <c r="P128" s="48"/>
      <c r="Q128" s="47">
        <v>673</v>
      </c>
      <c r="R128" s="47">
        <v>3628.74</v>
      </c>
      <c r="S128" s="47"/>
      <c r="T128" s="47"/>
      <c r="U128" s="102">
        <v>673</v>
      </c>
      <c r="V128" s="102">
        <v>3988.71</v>
      </c>
      <c r="W128" s="102"/>
      <c r="X128" s="102"/>
      <c r="Y128" s="50"/>
      <c r="Z128" s="50"/>
      <c r="AA128" s="50"/>
      <c r="AB128" s="50"/>
      <c r="AC128" s="50"/>
      <c r="AD128" s="50"/>
      <c r="AE128" s="50"/>
      <c r="AF128" s="50"/>
      <c r="AG128" s="50"/>
      <c r="AH128" s="50"/>
      <c r="AI128" s="50"/>
      <c r="AJ128" s="50"/>
      <c r="AK128" s="50"/>
      <c r="AL128" s="50"/>
      <c r="AM128" s="50"/>
      <c r="AN128" s="50"/>
      <c r="AO128" s="50"/>
      <c r="AP128" s="50"/>
      <c r="AQ128" s="50"/>
      <c r="AR128" s="50"/>
      <c r="AS128" s="50"/>
      <c r="AT128" s="50"/>
      <c r="AU128" s="50"/>
      <c r="AV128" s="50"/>
      <c r="AW128" s="50"/>
      <c r="AX128" s="50"/>
      <c r="AY128" s="50"/>
      <c r="AZ128" s="50"/>
      <c r="BA128" s="50"/>
      <c r="BB128" s="50"/>
      <c r="BC128" s="97"/>
      <c r="BD128" s="97"/>
      <c r="BE128" s="97"/>
      <c r="BF128" s="97"/>
      <c r="BG128" s="97"/>
      <c r="BH128" s="97"/>
      <c r="BI128" s="97"/>
      <c r="BJ128" s="97"/>
      <c r="BK128" s="97"/>
      <c r="BL128" s="97"/>
      <c r="BM128" s="97"/>
      <c r="BN128" s="97"/>
      <c r="BO128" s="97"/>
      <c r="BP128" s="97"/>
      <c r="BQ128" s="97"/>
      <c r="BR128" s="33"/>
      <c r="BS128" s="33"/>
      <c r="BT128" s="33"/>
      <c r="BU128" s="33"/>
      <c r="BV128" s="33"/>
      <c r="BW128" s="33"/>
      <c r="BX128" s="33"/>
      <c r="BY128" s="33"/>
      <c r="BZ128" s="33"/>
      <c r="CA128" s="33"/>
      <c r="CB128" s="33"/>
      <c r="CC128" s="33"/>
      <c r="CD128" s="33"/>
      <c r="CE128" s="33"/>
      <c r="CF128" s="33"/>
      <c r="CG128" s="33"/>
      <c r="CH128" s="33"/>
      <c r="CI128" s="33"/>
      <c r="CJ128" s="33"/>
      <c r="CK128" s="33"/>
      <c r="CL128" s="33"/>
      <c r="CM128" s="33"/>
      <c r="CN128" s="33"/>
      <c r="CO128" s="33"/>
      <c r="CP128" s="33"/>
      <c r="CQ128" s="33"/>
      <c r="CR128" s="33"/>
      <c r="CS128" s="33"/>
      <c r="CT128" s="33"/>
      <c r="CU128" s="33"/>
      <c r="CV128" s="33"/>
      <c r="CW128" s="33"/>
      <c r="CX128" s="33"/>
      <c r="CY128" s="33"/>
      <c r="CZ128" s="33"/>
      <c r="DA128" s="33"/>
      <c r="DB128" s="33"/>
      <c r="DC128" s="33"/>
      <c r="DD128" s="33"/>
      <c r="DE128" s="33"/>
      <c r="DF128" s="33"/>
      <c r="DG128" s="33"/>
      <c r="DH128" s="33"/>
      <c r="DI128" s="33"/>
      <c r="DJ128" s="33"/>
      <c r="DK128" s="33"/>
      <c r="DL128" s="33"/>
      <c r="DM128" s="33"/>
      <c r="DN128" s="33"/>
      <c r="DO128" s="33"/>
      <c r="DP128" s="33"/>
      <c r="DQ128" s="33"/>
      <c r="DR128" s="33"/>
      <c r="DS128" s="33"/>
      <c r="DT128" s="33"/>
      <c r="DU128" s="33"/>
      <c r="DV128" s="33"/>
      <c r="DW128" s="33"/>
      <c r="DX128" s="33"/>
      <c r="DY128" s="33"/>
      <c r="DZ128" s="33"/>
      <c r="EA128" s="33"/>
      <c r="EB128" s="33"/>
      <c r="EC128" s="33"/>
      <c r="ED128" s="33"/>
    </row>
    <row r="129" spans="1:134" ht="15" x14ac:dyDescent="0.25">
      <c r="A129" s="42">
        <v>674</v>
      </c>
      <c r="B129" s="42">
        <v>757.40200000000004</v>
      </c>
      <c r="C129" s="54"/>
      <c r="D129" s="54"/>
      <c r="E129" s="43">
        <v>674</v>
      </c>
      <c r="F129" s="43">
        <v>1648.97</v>
      </c>
      <c r="G129" s="43"/>
      <c r="H129" s="43"/>
      <c r="I129" s="45">
        <v>674</v>
      </c>
      <c r="J129" s="45">
        <v>15361.9</v>
      </c>
      <c r="K129" s="45"/>
      <c r="L129" s="45"/>
      <c r="M129" s="48">
        <v>674</v>
      </c>
      <c r="N129" s="48">
        <v>4200.42</v>
      </c>
      <c r="O129" s="48"/>
      <c r="P129" s="48"/>
      <c r="Q129" s="47">
        <v>674</v>
      </c>
      <c r="R129" s="47">
        <v>3508.51</v>
      </c>
      <c r="S129" s="47"/>
      <c r="T129" s="47"/>
      <c r="U129" s="102">
        <v>674</v>
      </c>
      <c r="V129" s="102">
        <v>3840.41</v>
      </c>
      <c r="W129" s="102"/>
      <c r="X129" s="102"/>
      <c r="Y129" s="50"/>
      <c r="Z129" s="50"/>
      <c r="AA129" s="50"/>
      <c r="AB129" s="50"/>
      <c r="AC129" s="50"/>
      <c r="AD129" s="50"/>
      <c r="AE129" s="50"/>
      <c r="AF129" s="50"/>
      <c r="AG129" s="50"/>
      <c r="AH129" s="50"/>
      <c r="AI129" s="50"/>
      <c r="AJ129" s="50"/>
      <c r="AK129" s="50"/>
      <c r="AL129" s="50"/>
      <c r="AM129" s="50"/>
      <c r="AN129" s="50"/>
      <c r="AO129" s="50"/>
      <c r="AP129" s="50"/>
      <c r="AQ129" s="50"/>
      <c r="AR129" s="50"/>
      <c r="AS129" s="50"/>
      <c r="AT129" s="50"/>
      <c r="AU129" s="50"/>
      <c r="AV129" s="50"/>
      <c r="AW129" s="50"/>
      <c r="AX129" s="50"/>
      <c r="AY129" s="50"/>
      <c r="AZ129" s="50"/>
      <c r="BA129" s="50"/>
      <c r="BB129" s="50"/>
      <c r="BC129" s="97"/>
      <c r="BD129" s="97"/>
      <c r="BE129" s="97"/>
      <c r="BF129" s="97"/>
      <c r="BG129" s="97"/>
      <c r="BH129" s="97"/>
      <c r="BI129" s="97"/>
      <c r="BJ129" s="97"/>
      <c r="BK129" s="97"/>
      <c r="BL129" s="97"/>
      <c r="BM129" s="97"/>
      <c r="BN129" s="97"/>
      <c r="BO129" s="97"/>
      <c r="BP129" s="97"/>
      <c r="BQ129" s="97"/>
      <c r="BR129" s="33"/>
      <c r="BS129" s="33"/>
      <c r="BT129" s="33"/>
      <c r="BU129" s="33"/>
      <c r="BV129" s="33"/>
      <c r="BW129" s="33"/>
      <c r="BX129" s="33"/>
      <c r="BY129" s="33"/>
      <c r="BZ129" s="33"/>
      <c r="CA129" s="33"/>
      <c r="CB129" s="33"/>
      <c r="CC129" s="33"/>
      <c r="CD129" s="33"/>
      <c r="CE129" s="33"/>
      <c r="CF129" s="33"/>
      <c r="CG129" s="33"/>
      <c r="CH129" s="33"/>
      <c r="CI129" s="33"/>
      <c r="CJ129" s="33"/>
      <c r="CK129" s="33"/>
      <c r="CL129" s="33"/>
      <c r="CM129" s="33"/>
      <c r="CN129" s="33"/>
      <c r="CO129" s="33"/>
      <c r="CP129" s="33"/>
      <c r="CQ129" s="33"/>
      <c r="CR129" s="33"/>
      <c r="CS129" s="33"/>
      <c r="CT129" s="33"/>
      <c r="CU129" s="33"/>
      <c r="CV129" s="33"/>
      <c r="CW129" s="33"/>
      <c r="CX129" s="33"/>
      <c r="CY129" s="33"/>
      <c r="CZ129" s="33"/>
      <c r="DA129" s="33"/>
      <c r="DB129" s="33"/>
      <c r="DC129" s="33"/>
      <c r="DD129" s="33"/>
      <c r="DE129" s="33"/>
      <c r="DF129" s="33"/>
      <c r="DG129" s="33"/>
      <c r="DH129" s="33"/>
      <c r="DI129" s="33"/>
      <c r="DJ129" s="33"/>
      <c r="DK129" s="33"/>
      <c r="DL129" s="33"/>
      <c r="DM129" s="33"/>
      <c r="DN129" s="33"/>
      <c r="DO129" s="33"/>
      <c r="DP129" s="33"/>
      <c r="DQ129" s="33"/>
      <c r="DR129" s="33"/>
      <c r="DS129" s="33"/>
      <c r="DT129" s="33"/>
      <c r="DU129" s="33"/>
      <c r="DV129" s="33"/>
      <c r="DW129" s="33"/>
      <c r="DX129" s="33"/>
      <c r="DY129" s="33"/>
      <c r="DZ129" s="33"/>
      <c r="EA129" s="33"/>
      <c r="EB129" s="33"/>
      <c r="EC129" s="33"/>
      <c r="ED129" s="33"/>
    </row>
    <row r="130" spans="1:134" ht="15" x14ac:dyDescent="0.25">
      <c r="A130" s="42">
        <v>675</v>
      </c>
      <c r="B130" s="42">
        <v>686.875</v>
      </c>
      <c r="C130" s="54"/>
      <c r="D130" s="54"/>
      <c r="E130" s="43">
        <v>675</v>
      </c>
      <c r="F130" s="43">
        <v>1550.39</v>
      </c>
      <c r="G130" s="43"/>
      <c r="H130" s="43"/>
      <c r="I130" s="45">
        <v>675</v>
      </c>
      <c r="J130" s="45">
        <v>14961.2</v>
      </c>
      <c r="K130" s="45"/>
      <c r="L130" s="45"/>
      <c r="M130" s="48">
        <v>675</v>
      </c>
      <c r="N130" s="48">
        <v>4026.29</v>
      </c>
      <c r="O130" s="48"/>
      <c r="P130" s="48"/>
      <c r="Q130" s="47">
        <v>675</v>
      </c>
      <c r="R130" s="47">
        <v>3367.75</v>
      </c>
      <c r="S130" s="47"/>
      <c r="T130" s="47"/>
      <c r="U130" s="102">
        <v>675</v>
      </c>
      <c r="V130" s="102">
        <v>3733.19</v>
      </c>
      <c r="W130" s="102"/>
      <c r="X130" s="102"/>
      <c r="Y130" s="50"/>
      <c r="Z130" s="50"/>
      <c r="AA130" s="50"/>
      <c r="AB130" s="50"/>
      <c r="AC130" s="50"/>
      <c r="AD130" s="50"/>
      <c r="AE130" s="50"/>
      <c r="AF130" s="50"/>
      <c r="AG130" s="50"/>
      <c r="AH130" s="50"/>
      <c r="AI130" s="50"/>
      <c r="AJ130" s="50"/>
      <c r="AK130" s="50"/>
      <c r="AL130" s="50"/>
      <c r="AM130" s="50"/>
      <c r="AN130" s="50"/>
      <c r="AO130" s="50"/>
      <c r="AP130" s="50"/>
      <c r="AQ130" s="50"/>
      <c r="AR130" s="50"/>
      <c r="AS130" s="50"/>
      <c r="AT130" s="50"/>
      <c r="AU130" s="50"/>
      <c r="AV130" s="50"/>
      <c r="AW130" s="50"/>
      <c r="AX130" s="50"/>
      <c r="AY130" s="50"/>
      <c r="AZ130" s="50"/>
      <c r="BA130" s="50"/>
      <c r="BB130" s="50"/>
      <c r="BC130" s="97"/>
      <c r="BD130" s="97"/>
      <c r="BE130" s="97"/>
      <c r="BF130" s="97"/>
      <c r="BG130" s="97"/>
      <c r="BH130" s="97"/>
      <c r="BI130" s="97"/>
      <c r="BJ130" s="97"/>
      <c r="BK130" s="97"/>
      <c r="BL130" s="97"/>
      <c r="BM130" s="97"/>
      <c r="BN130" s="97"/>
      <c r="BO130" s="97"/>
      <c r="BP130" s="97"/>
      <c r="BQ130" s="97"/>
      <c r="BR130" s="33"/>
      <c r="BS130" s="33"/>
      <c r="BT130" s="33"/>
      <c r="BU130" s="33"/>
      <c r="BV130" s="33"/>
      <c r="BW130" s="33"/>
      <c r="BX130" s="33"/>
      <c r="BY130" s="33"/>
      <c r="BZ130" s="33"/>
      <c r="CA130" s="33"/>
      <c r="CB130" s="33"/>
      <c r="CC130" s="33"/>
      <c r="CD130" s="33"/>
      <c r="CE130" s="33"/>
      <c r="CF130" s="33"/>
      <c r="CG130" s="33"/>
      <c r="CH130" s="33"/>
      <c r="CI130" s="33"/>
      <c r="CJ130" s="33"/>
      <c r="CK130" s="33"/>
      <c r="CL130" s="33"/>
      <c r="CM130" s="33"/>
      <c r="CN130" s="33"/>
      <c r="CO130" s="33"/>
      <c r="CP130" s="33"/>
      <c r="CQ130" s="33"/>
      <c r="CR130" s="33"/>
      <c r="CS130" s="33"/>
      <c r="CT130" s="33"/>
      <c r="CU130" s="33"/>
      <c r="CV130" s="33"/>
      <c r="CW130" s="33"/>
      <c r="CX130" s="33"/>
      <c r="CY130" s="33"/>
      <c r="CZ130" s="33"/>
      <c r="DA130" s="33"/>
      <c r="DB130" s="33"/>
      <c r="DC130" s="33"/>
      <c r="DD130" s="33"/>
      <c r="DE130" s="33"/>
      <c r="DF130" s="33"/>
      <c r="DG130" s="33"/>
      <c r="DH130" s="33"/>
      <c r="DI130" s="33"/>
      <c r="DJ130" s="33"/>
      <c r="DK130" s="33"/>
      <c r="DL130" s="33"/>
      <c r="DM130" s="33"/>
      <c r="DN130" s="33"/>
      <c r="DO130" s="33"/>
      <c r="DP130" s="33"/>
      <c r="DQ130" s="33"/>
      <c r="DR130" s="33"/>
      <c r="DS130" s="33"/>
      <c r="DT130" s="33"/>
      <c r="DU130" s="33"/>
      <c r="DV130" s="33"/>
      <c r="DW130" s="33"/>
      <c r="DX130" s="33"/>
      <c r="DY130" s="33"/>
      <c r="DZ130" s="33"/>
      <c r="EA130" s="33"/>
      <c r="EB130" s="33"/>
      <c r="EC130" s="33"/>
      <c r="ED130" s="33"/>
    </row>
    <row r="131" spans="1:134" ht="15" x14ac:dyDescent="0.25">
      <c r="A131" s="42">
        <v>676</v>
      </c>
      <c r="B131" s="42">
        <v>647.61099999999999</v>
      </c>
      <c r="C131" s="54"/>
      <c r="D131" s="54"/>
      <c r="E131" s="43">
        <v>676</v>
      </c>
      <c r="F131" s="43">
        <v>1471.57</v>
      </c>
      <c r="G131" s="43"/>
      <c r="H131" s="43"/>
      <c r="I131" s="45">
        <v>676</v>
      </c>
      <c r="J131" s="45">
        <v>14354.8</v>
      </c>
      <c r="K131" s="45"/>
      <c r="L131" s="45"/>
      <c r="M131" s="48">
        <v>676</v>
      </c>
      <c r="N131" s="48">
        <v>3821.11</v>
      </c>
      <c r="O131" s="48"/>
      <c r="P131" s="48"/>
      <c r="Q131" s="47">
        <v>676</v>
      </c>
      <c r="R131" s="47">
        <v>3146.62</v>
      </c>
      <c r="S131" s="47"/>
      <c r="T131" s="47"/>
      <c r="U131" s="102">
        <v>676</v>
      </c>
      <c r="V131" s="102">
        <v>3534.31</v>
      </c>
      <c r="W131" s="102"/>
      <c r="X131" s="102"/>
      <c r="Y131" s="50"/>
      <c r="Z131" s="50"/>
      <c r="AA131" s="50"/>
      <c r="AB131" s="50"/>
      <c r="AC131" s="50"/>
      <c r="AD131" s="50"/>
      <c r="AE131" s="50"/>
      <c r="AF131" s="50"/>
      <c r="AG131" s="50"/>
      <c r="AH131" s="50"/>
      <c r="AI131" s="50"/>
      <c r="AJ131" s="50"/>
      <c r="AK131" s="50"/>
      <c r="AL131" s="50"/>
      <c r="AM131" s="50"/>
      <c r="AN131" s="50"/>
      <c r="AO131" s="50"/>
      <c r="AP131" s="50"/>
      <c r="AQ131" s="50"/>
      <c r="AR131" s="50"/>
      <c r="AS131" s="50"/>
      <c r="AT131" s="50"/>
      <c r="AU131" s="50"/>
      <c r="AV131" s="50"/>
      <c r="AW131" s="50"/>
      <c r="AX131" s="50"/>
      <c r="AY131" s="50"/>
      <c r="AZ131" s="50"/>
      <c r="BA131" s="50"/>
      <c r="BB131" s="50"/>
      <c r="BC131" s="97"/>
      <c r="BD131" s="97"/>
      <c r="BE131" s="97"/>
      <c r="BF131" s="97"/>
      <c r="BG131" s="97"/>
      <c r="BH131" s="97"/>
      <c r="BI131" s="97"/>
      <c r="BJ131" s="97"/>
      <c r="BK131" s="97"/>
      <c r="BL131" s="97"/>
      <c r="BM131" s="97"/>
      <c r="BN131" s="97"/>
      <c r="BO131" s="97"/>
      <c r="BP131" s="97"/>
      <c r="BQ131" s="97"/>
      <c r="BR131" s="33"/>
      <c r="BS131" s="33"/>
      <c r="BT131" s="33"/>
      <c r="BU131" s="33"/>
      <c r="BV131" s="33"/>
      <c r="BW131" s="33"/>
      <c r="BX131" s="33"/>
      <c r="BY131" s="33"/>
      <c r="BZ131" s="33"/>
      <c r="CA131" s="33"/>
      <c r="CB131" s="33"/>
      <c r="CC131" s="33"/>
      <c r="CD131" s="33"/>
      <c r="CE131" s="33"/>
      <c r="CF131" s="33"/>
      <c r="CG131" s="33"/>
      <c r="CH131" s="33"/>
      <c r="CI131" s="33"/>
      <c r="CJ131" s="33"/>
      <c r="CK131" s="33"/>
      <c r="CL131" s="33"/>
      <c r="CM131" s="33"/>
      <c r="CN131" s="33"/>
      <c r="CO131" s="33"/>
      <c r="CP131" s="33"/>
      <c r="CQ131" s="33"/>
      <c r="CR131" s="33"/>
      <c r="CS131" s="33"/>
      <c r="CT131" s="33"/>
      <c r="CU131" s="33"/>
      <c r="CV131" s="33"/>
      <c r="CW131" s="33"/>
      <c r="CX131" s="33"/>
      <c r="CY131" s="33"/>
      <c r="CZ131" s="33"/>
      <c r="DA131" s="33"/>
      <c r="DB131" s="33"/>
      <c r="DC131" s="33"/>
      <c r="DD131" s="33"/>
      <c r="DE131" s="33"/>
      <c r="DF131" s="33"/>
      <c r="DG131" s="33"/>
      <c r="DH131" s="33"/>
      <c r="DI131" s="33"/>
      <c r="DJ131" s="33"/>
      <c r="DK131" s="33"/>
      <c r="DL131" s="33"/>
      <c r="DM131" s="33"/>
      <c r="DN131" s="33"/>
      <c r="DO131" s="33"/>
      <c r="DP131" s="33"/>
      <c r="DQ131" s="33"/>
      <c r="DR131" s="33"/>
      <c r="DS131" s="33"/>
      <c r="DT131" s="33"/>
      <c r="DU131" s="33"/>
      <c r="DV131" s="33"/>
      <c r="DW131" s="33"/>
      <c r="DX131" s="33"/>
      <c r="DY131" s="33"/>
      <c r="DZ131" s="33"/>
      <c r="EA131" s="33"/>
      <c r="EB131" s="33"/>
      <c r="EC131" s="33"/>
      <c r="ED131" s="33"/>
    </row>
    <row r="132" spans="1:134" ht="15" x14ac:dyDescent="0.25">
      <c r="A132" s="42">
        <v>677</v>
      </c>
      <c r="B132" s="42">
        <v>595.84400000000005</v>
      </c>
      <c r="C132" s="54"/>
      <c r="D132" s="54"/>
      <c r="E132" s="43">
        <v>677</v>
      </c>
      <c r="F132" s="43">
        <v>1415.78</v>
      </c>
      <c r="G132" s="43"/>
      <c r="H132" s="43"/>
      <c r="I132" s="45">
        <v>677</v>
      </c>
      <c r="J132" s="45">
        <v>13946</v>
      </c>
      <c r="K132" s="45"/>
      <c r="L132" s="45"/>
      <c r="M132" s="48">
        <v>677</v>
      </c>
      <c r="N132" s="48">
        <v>3655.54</v>
      </c>
      <c r="O132" s="48"/>
      <c r="P132" s="48"/>
      <c r="Q132" s="47">
        <v>677</v>
      </c>
      <c r="R132" s="47">
        <v>3029.43</v>
      </c>
      <c r="S132" s="47"/>
      <c r="T132" s="47"/>
      <c r="U132" s="102">
        <v>677</v>
      </c>
      <c r="V132" s="102">
        <v>3489.97</v>
      </c>
      <c r="W132" s="102"/>
      <c r="X132" s="102"/>
      <c r="Y132" s="50"/>
      <c r="Z132" s="50"/>
      <c r="AA132" s="50"/>
      <c r="AB132" s="50"/>
      <c r="AC132" s="50"/>
      <c r="AD132" s="50"/>
      <c r="AE132" s="50"/>
      <c r="AF132" s="50"/>
      <c r="AG132" s="50"/>
      <c r="AH132" s="50"/>
      <c r="AI132" s="50"/>
      <c r="AJ132" s="50"/>
      <c r="AK132" s="50"/>
      <c r="AL132" s="50"/>
      <c r="AM132" s="50"/>
      <c r="AN132" s="50"/>
      <c r="AO132" s="50"/>
      <c r="AP132" s="50"/>
      <c r="AQ132" s="50"/>
      <c r="AR132" s="50"/>
      <c r="AS132" s="50"/>
      <c r="AT132" s="50"/>
      <c r="AU132" s="50"/>
      <c r="AV132" s="50"/>
      <c r="AW132" s="50"/>
      <c r="AX132" s="50"/>
      <c r="AY132" s="50"/>
      <c r="AZ132" s="50"/>
      <c r="BA132" s="50"/>
      <c r="BB132" s="50"/>
      <c r="BC132" s="97"/>
      <c r="BD132" s="97"/>
      <c r="BE132" s="97"/>
      <c r="BF132" s="97"/>
      <c r="BG132" s="97"/>
      <c r="BH132" s="97"/>
      <c r="BI132" s="97"/>
      <c r="BJ132" s="97"/>
      <c r="BK132" s="97"/>
      <c r="BL132" s="97"/>
      <c r="BM132" s="97"/>
      <c r="BN132" s="97"/>
      <c r="BO132" s="97"/>
      <c r="BP132" s="97"/>
      <c r="BQ132" s="97"/>
      <c r="BR132" s="33"/>
      <c r="BS132" s="33"/>
      <c r="BT132" s="33"/>
      <c r="BU132" s="33"/>
      <c r="BV132" s="33"/>
      <c r="BW132" s="33"/>
      <c r="BX132" s="33"/>
      <c r="BY132" s="33"/>
      <c r="BZ132" s="33"/>
      <c r="CA132" s="33"/>
      <c r="CB132" s="33"/>
      <c r="CC132" s="33"/>
      <c r="CD132" s="33"/>
      <c r="CE132" s="33"/>
      <c r="CF132" s="33"/>
      <c r="CG132" s="33"/>
      <c r="CH132" s="33"/>
      <c r="CI132" s="33"/>
      <c r="CJ132" s="33"/>
      <c r="CK132" s="33"/>
      <c r="CL132" s="33"/>
      <c r="CM132" s="33"/>
      <c r="CN132" s="33"/>
      <c r="CO132" s="33"/>
      <c r="CP132" s="33"/>
      <c r="CQ132" s="33"/>
      <c r="CR132" s="33"/>
      <c r="CS132" s="33"/>
      <c r="CT132" s="33"/>
      <c r="CU132" s="33"/>
      <c r="CV132" s="33"/>
      <c r="CW132" s="33"/>
      <c r="CX132" s="33"/>
      <c r="CY132" s="33"/>
      <c r="CZ132" s="33"/>
      <c r="DA132" s="33"/>
      <c r="DB132" s="33"/>
      <c r="DC132" s="33"/>
      <c r="DD132" s="33"/>
      <c r="DE132" s="33"/>
      <c r="DF132" s="33"/>
      <c r="DG132" s="33"/>
      <c r="DH132" s="33"/>
      <c r="DI132" s="33"/>
      <c r="DJ132" s="33"/>
      <c r="DK132" s="33"/>
      <c r="DL132" s="33"/>
      <c r="DM132" s="33"/>
      <c r="DN132" s="33"/>
      <c r="DO132" s="33"/>
      <c r="DP132" s="33"/>
      <c r="DQ132" s="33"/>
      <c r="DR132" s="33"/>
      <c r="DS132" s="33"/>
      <c r="DT132" s="33"/>
      <c r="DU132" s="33"/>
      <c r="DV132" s="33"/>
      <c r="DW132" s="33"/>
      <c r="DX132" s="33"/>
      <c r="DY132" s="33"/>
      <c r="DZ132" s="33"/>
      <c r="EA132" s="33"/>
      <c r="EB132" s="33"/>
      <c r="EC132" s="33"/>
      <c r="ED132" s="33"/>
    </row>
    <row r="133" spans="1:134" ht="15" x14ac:dyDescent="0.25">
      <c r="A133" s="42">
        <v>678</v>
      </c>
      <c r="B133" s="42">
        <v>575.83799999999997</v>
      </c>
      <c r="C133" s="54"/>
      <c r="D133" s="54"/>
      <c r="E133" s="43">
        <v>678</v>
      </c>
      <c r="F133" s="43">
        <v>1341.23</v>
      </c>
      <c r="G133" s="43"/>
      <c r="H133" s="43"/>
      <c r="I133" s="45">
        <v>678</v>
      </c>
      <c r="J133" s="45">
        <v>13682.1</v>
      </c>
      <c r="K133" s="45"/>
      <c r="L133" s="45"/>
      <c r="M133" s="48">
        <v>678</v>
      </c>
      <c r="N133" s="48">
        <v>3532.55</v>
      </c>
      <c r="O133" s="48"/>
      <c r="P133" s="48"/>
      <c r="Q133" s="47">
        <v>678</v>
      </c>
      <c r="R133" s="47">
        <v>2974.34</v>
      </c>
      <c r="S133" s="47"/>
      <c r="T133" s="47"/>
      <c r="U133" s="102">
        <v>678</v>
      </c>
      <c r="V133" s="102">
        <v>3268.33</v>
      </c>
      <c r="W133" s="102"/>
      <c r="X133" s="102"/>
      <c r="Y133" s="50"/>
      <c r="Z133" s="50"/>
      <c r="AA133" s="50"/>
      <c r="AB133" s="50"/>
      <c r="AC133" s="50"/>
      <c r="AD133" s="50"/>
      <c r="AE133" s="50"/>
      <c r="AF133" s="50"/>
      <c r="AG133" s="50"/>
      <c r="AH133" s="50"/>
      <c r="AI133" s="50"/>
      <c r="AJ133" s="50"/>
      <c r="AK133" s="50"/>
      <c r="AL133" s="50"/>
      <c r="AM133" s="50"/>
      <c r="AN133" s="50"/>
      <c r="AO133" s="50"/>
      <c r="AP133" s="50"/>
      <c r="AQ133" s="50"/>
      <c r="AR133" s="50"/>
      <c r="AS133" s="50"/>
      <c r="AT133" s="50"/>
      <c r="AU133" s="50"/>
      <c r="AV133" s="50"/>
      <c r="AW133" s="50"/>
      <c r="AX133" s="50"/>
      <c r="AY133" s="50"/>
      <c r="AZ133" s="50"/>
      <c r="BA133" s="50"/>
      <c r="BB133" s="50"/>
      <c r="BC133" s="97"/>
      <c r="BD133" s="97"/>
      <c r="BE133" s="97"/>
      <c r="BF133" s="97"/>
      <c r="BG133" s="97"/>
      <c r="BH133" s="97"/>
      <c r="BI133" s="97"/>
      <c r="BJ133" s="97"/>
      <c r="BK133" s="97"/>
      <c r="BL133" s="97"/>
      <c r="BM133" s="97"/>
      <c r="BN133" s="97"/>
      <c r="BO133" s="97"/>
      <c r="BP133" s="97"/>
      <c r="BQ133" s="97"/>
      <c r="BR133" s="33"/>
      <c r="BS133" s="33"/>
      <c r="BT133" s="33"/>
      <c r="BU133" s="33"/>
      <c r="BV133" s="33"/>
      <c r="BW133" s="33"/>
      <c r="BX133" s="33"/>
      <c r="BY133" s="33"/>
      <c r="BZ133" s="33"/>
      <c r="CA133" s="33"/>
      <c r="CB133" s="33"/>
      <c r="CC133" s="33"/>
      <c r="CD133" s="33"/>
      <c r="CE133" s="33"/>
      <c r="CF133" s="33"/>
      <c r="CG133" s="33"/>
      <c r="CH133" s="33"/>
      <c r="CI133" s="33"/>
      <c r="CJ133" s="33"/>
      <c r="CK133" s="33"/>
      <c r="CL133" s="33"/>
      <c r="CM133" s="33"/>
      <c r="CN133" s="33"/>
      <c r="CO133" s="33"/>
      <c r="CP133" s="33"/>
      <c r="CQ133" s="33"/>
      <c r="CR133" s="33"/>
      <c r="CS133" s="33"/>
      <c r="CT133" s="33"/>
      <c r="CU133" s="33"/>
      <c r="CV133" s="33"/>
      <c r="CW133" s="33"/>
      <c r="CX133" s="33"/>
      <c r="CY133" s="33"/>
      <c r="CZ133" s="33"/>
      <c r="DA133" s="33"/>
      <c r="DB133" s="33"/>
      <c r="DC133" s="33"/>
      <c r="DD133" s="33"/>
      <c r="DE133" s="33"/>
      <c r="DF133" s="33"/>
      <c r="DG133" s="33"/>
      <c r="DH133" s="33"/>
      <c r="DI133" s="33"/>
      <c r="DJ133" s="33"/>
      <c r="DK133" s="33"/>
      <c r="DL133" s="33"/>
      <c r="DM133" s="33"/>
      <c r="DN133" s="33"/>
      <c r="DO133" s="33"/>
      <c r="DP133" s="33"/>
      <c r="DQ133" s="33"/>
      <c r="DR133" s="33"/>
      <c r="DS133" s="33"/>
      <c r="DT133" s="33"/>
      <c r="DU133" s="33"/>
      <c r="DV133" s="33"/>
      <c r="DW133" s="33"/>
      <c r="DX133" s="33"/>
      <c r="DY133" s="33"/>
      <c r="DZ133" s="33"/>
      <c r="EA133" s="33"/>
      <c r="EB133" s="33"/>
      <c r="EC133" s="33"/>
      <c r="ED133" s="33"/>
    </row>
    <row r="134" spans="1:134" ht="15" x14ac:dyDescent="0.25">
      <c r="A134" s="42">
        <v>679</v>
      </c>
      <c r="B134" s="42">
        <v>566.08500000000004</v>
      </c>
      <c r="C134" s="54"/>
      <c r="D134" s="54"/>
      <c r="E134" s="43">
        <v>679</v>
      </c>
      <c r="F134" s="43">
        <v>1275.68</v>
      </c>
      <c r="G134" s="43"/>
      <c r="H134" s="43"/>
      <c r="I134" s="45">
        <v>679</v>
      </c>
      <c r="J134" s="45">
        <v>13226.9</v>
      </c>
      <c r="K134" s="45"/>
      <c r="L134" s="45"/>
      <c r="M134" s="48">
        <v>679</v>
      </c>
      <c r="N134" s="48">
        <v>3440.13</v>
      </c>
      <c r="O134" s="48"/>
      <c r="P134" s="48"/>
      <c r="Q134" s="47">
        <v>679</v>
      </c>
      <c r="R134" s="47">
        <v>2861.92</v>
      </c>
      <c r="S134" s="47"/>
      <c r="T134" s="47"/>
      <c r="U134" s="102">
        <v>679</v>
      </c>
      <c r="V134" s="102">
        <v>3152.38</v>
      </c>
      <c r="W134" s="102"/>
      <c r="X134" s="102"/>
      <c r="Y134" s="50"/>
      <c r="Z134" s="50"/>
      <c r="AA134" s="50"/>
      <c r="AB134" s="50"/>
      <c r="AC134" s="50"/>
      <c r="AD134" s="50"/>
      <c r="AE134" s="50"/>
      <c r="AF134" s="50"/>
      <c r="AG134" s="50"/>
      <c r="AH134" s="50"/>
      <c r="AI134" s="50"/>
      <c r="AJ134" s="50"/>
      <c r="AK134" s="50"/>
      <c r="AL134" s="50"/>
      <c r="AM134" s="50"/>
      <c r="AN134" s="50"/>
      <c r="AO134" s="50"/>
      <c r="AP134" s="50"/>
      <c r="AQ134" s="50"/>
      <c r="AR134" s="50"/>
      <c r="AS134" s="50"/>
      <c r="AT134" s="50"/>
      <c r="AU134" s="50"/>
      <c r="AV134" s="50"/>
      <c r="AW134" s="50"/>
      <c r="AX134" s="50"/>
      <c r="AY134" s="50"/>
      <c r="AZ134" s="50"/>
      <c r="BA134" s="50"/>
      <c r="BB134" s="50"/>
      <c r="BC134" s="97"/>
      <c r="BD134" s="97"/>
      <c r="BE134" s="97"/>
      <c r="BF134" s="97"/>
      <c r="BG134" s="97"/>
      <c r="BH134" s="97"/>
      <c r="BI134" s="97"/>
      <c r="BJ134" s="97"/>
      <c r="BK134" s="97"/>
      <c r="BL134" s="97"/>
      <c r="BM134" s="97"/>
      <c r="BN134" s="97"/>
      <c r="BO134" s="97"/>
      <c r="BP134" s="97"/>
      <c r="BQ134" s="97"/>
      <c r="BR134" s="33"/>
      <c r="BS134" s="33"/>
      <c r="BT134" s="33"/>
      <c r="BU134" s="33"/>
      <c r="BV134" s="33"/>
      <c r="BW134" s="33"/>
      <c r="BX134" s="33"/>
      <c r="BY134" s="33"/>
      <c r="BZ134" s="33"/>
      <c r="CA134" s="33"/>
      <c r="CB134" s="33"/>
      <c r="CC134" s="33"/>
      <c r="CD134" s="33"/>
      <c r="CE134" s="33"/>
      <c r="CF134" s="33"/>
      <c r="CG134" s="33"/>
      <c r="CH134" s="33"/>
      <c r="CI134" s="33"/>
      <c r="CJ134" s="33"/>
      <c r="CK134" s="33"/>
      <c r="CL134" s="33"/>
      <c r="CM134" s="33"/>
      <c r="CN134" s="33"/>
      <c r="CO134" s="33"/>
      <c r="CP134" s="33"/>
      <c r="CQ134" s="33"/>
      <c r="CR134" s="33"/>
      <c r="CS134" s="33"/>
      <c r="CT134" s="33"/>
      <c r="CU134" s="33"/>
      <c r="CV134" s="33"/>
      <c r="CW134" s="33"/>
      <c r="CX134" s="33"/>
      <c r="CY134" s="33"/>
      <c r="CZ134" s="33"/>
      <c r="DA134" s="33"/>
      <c r="DB134" s="33"/>
      <c r="DC134" s="33"/>
      <c r="DD134" s="33"/>
      <c r="DE134" s="33"/>
      <c r="DF134" s="33"/>
      <c r="DG134" s="33"/>
      <c r="DH134" s="33"/>
      <c r="DI134" s="33"/>
      <c r="DJ134" s="33"/>
      <c r="DK134" s="33"/>
      <c r="DL134" s="33"/>
      <c r="DM134" s="33"/>
      <c r="DN134" s="33"/>
      <c r="DO134" s="33"/>
      <c r="DP134" s="33"/>
      <c r="DQ134" s="33"/>
      <c r="DR134" s="33"/>
      <c r="DS134" s="33"/>
      <c r="DT134" s="33"/>
      <c r="DU134" s="33"/>
      <c r="DV134" s="33"/>
      <c r="DW134" s="33"/>
      <c r="DX134" s="33"/>
      <c r="DY134" s="33"/>
      <c r="DZ134" s="33"/>
      <c r="EA134" s="33"/>
      <c r="EB134" s="33"/>
      <c r="EC134" s="33"/>
      <c r="ED134" s="33"/>
    </row>
    <row r="135" spans="1:134" ht="15" x14ac:dyDescent="0.25">
      <c r="A135" s="42">
        <v>680</v>
      </c>
      <c r="B135" s="42">
        <v>547.83000000000004</v>
      </c>
      <c r="C135" s="54"/>
      <c r="D135" s="54"/>
      <c r="E135" s="43">
        <v>680</v>
      </c>
      <c r="F135" s="43">
        <v>1267.68</v>
      </c>
      <c r="G135" s="43"/>
      <c r="H135" s="43"/>
      <c r="I135" s="45">
        <v>680</v>
      </c>
      <c r="J135" s="45">
        <v>12739</v>
      </c>
      <c r="K135" s="45"/>
      <c r="L135" s="45"/>
      <c r="M135" s="48">
        <v>680</v>
      </c>
      <c r="N135" s="48">
        <v>3289.86</v>
      </c>
      <c r="O135" s="48"/>
      <c r="P135" s="48"/>
      <c r="Q135" s="47">
        <v>680</v>
      </c>
      <c r="R135" s="47">
        <v>2926.05</v>
      </c>
      <c r="S135" s="47"/>
      <c r="T135" s="47"/>
      <c r="U135" s="102">
        <v>680</v>
      </c>
      <c r="V135" s="102">
        <v>3062.23</v>
      </c>
      <c r="W135" s="102"/>
      <c r="X135" s="102"/>
      <c r="Y135" s="50"/>
      <c r="Z135" s="50"/>
      <c r="AA135" s="50"/>
      <c r="AB135" s="50"/>
      <c r="AC135" s="50"/>
      <c r="AD135" s="50"/>
      <c r="AE135" s="50"/>
      <c r="AF135" s="50"/>
      <c r="AG135" s="50"/>
      <c r="AH135" s="50"/>
      <c r="AI135" s="50"/>
      <c r="AJ135" s="50"/>
      <c r="AK135" s="50"/>
      <c r="AL135" s="50"/>
      <c r="AM135" s="50"/>
      <c r="AN135" s="50"/>
      <c r="AO135" s="50"/>
      <c r="AP135" s="50"/>
      <c r="AQ135" s="50"/>
      <c r="AR135" s="50"/>
      <c r="AS135" s="50"/>
      <c r="AT135" s="50"/>
      <c r="AU135" s="50"/>
      <c r="AV135" s="50"/>
      <c r="AW135" s="50"/>
      <c r="AX135" s="50"/>
      <c r="AY135" s="50"/>
      <c r="AZ135" s="50"/>
      <c r="BA135" s="50"/>
      <c r="BB135" s="50"/>
      <c r="BC135" s="97"/>
      <c r="BD135" s="97"/>
      <c r="BE135" s="97"/>
      <c r="BF135" s="97"/>
      <c r="BG135" s="97"/>
      <c r="BH135" s="97"/>
      <c r="BI135" s="97"/>
      <c r="BJ135" s="97"/>
      <c r="BK135" s="97"/>
      <c r="BL135" s="97"/>
      <c r="BM135" s="97"/>
      <c r="BN135" s="97"/>
      <c r="BO135" s="97"/>
      <c r="BP135" s="97"/>
      <c r="BQ135" s="97"/>
      <c r="BR135" s="33"/>
      <c r="BS135" s="33"/>
      <c r="BT135" s="33"/>
      <c r="BU135" s="33"/>
      <c r="BV135" s="33"/>
      <c r="BW135" s="33"/>
      <c r="BX135" s="33"/>
      <c r="BY135" s="33"/>
      <c r="BZ135" s="33"/>
      <c r="CA135" s="33"/>
      <c r="CB135" s="33"/>
      <c r="CC135" s="33"/>
      <c r="CD135" s="33"/>
      <c r="CE135" s="33"/>
      <c r="CF135" s="33"/>
      <c r="CG135" s="33"/>
      <c r="CH135" s="33"/>
      <c r="CI135" s="33"/>
      <c r="CJ135" s="33"/>
      <c r="CK135" s="33"/>
      <c r="CL135" s="33"/>
      <c r="CM135" s="33"/>
      <c r="CN135" s="33"/>
      <c r="CO135" s="33"/>
      <c r="CP135" s="33"/>
      <c r="CQ135" s="33"/>
      <c r="CR135" s="33"/>
      <c r="CS135" s="33"/>
      <c r="CT135" s="33"/>
      <c r="CU135" s="33"/>
      <c r="CV135" s="33"/>
      <c r="CW135" s="33"/>
      <c r="CX135" s="33"/>
      <c r="CY135" s="33"/>
      <c r="CZ135" s="33"/>
      <c r="DA135" s="33"/>
      <c r="DB135" s="33"/>
      <c r="DC135" s="33"/>
      <c r="DD135" s="33"/>
      <c r="DE135" s="33"/>
      <c r="DF135" s="33"/>
      <c r="DG135" s="33"/>
      <c r="DH135" s="33"/>
      <c r="DI135" s="33"/>
      <c r="DJ135" s="33"/>
      <c r="DK135" s="33"/>
      <c r="DL135" s="33"/>
      <c r="DM135" s="33"/>
      <c r="DN135" s="33"/>
      <c r="DO135" s="33"/>
      <c r="DP135" s="33"/>
      <c r="DQ135" s="33"/>
      <c r="DR135" s="33"/>
      <c r="DS135" s="33"/>
      <c r="DT135" s="33"/>
      <c r="DU135" s="33"/>
      <c r="DV135" s="33"/>
      <c r="DW135" s="33"/>
      <c r="DX135" s="33"/>
      <c r="DY135" s="33"/>
      <c r="DZ135" s="33"/>
      <c r="EA135" s="33"/>
      <c r="EB135" s="33"/>
      <c r="EC135" s="33"/>
      <c r="ED135" s="33"/>
    </row>
    <row r="136" spans="1:134" ht="15" x14ac:dyDescent="0.25">
      <c r="A136" s="42">
        <v>681</v>
      </c>
      <c r="B136" s="42">
        <v>523.32299999999998</v>
      </c>
      <c r="C136" s="54"/>
      <c r="D136" s="54"/>
      <c r="E136" s="43">
        <v>681</v>
      </c>
      <c r="F136" s="43">
        <v>1234.6500000000001</v>
      </c>
      <c r="G136" s="43"/>
      <c r="H136" s="43"/>
      <c r="I136" s="45">
        <v>681</v>
      </c>
      <c r="J136" s="45">
        <v>12347.5</v>
      </c>
      <c r="K136" s="45"/>
      <c r="L136" s="45"/>
      <c r="M136" s="48">
        <v>681</v>
      </c>
      <c r="N136" s="48">
        <v>3188.69</v>
      </c>
      <c r="O136" s="48"/>
      <c r="P136" s="48"/>
      <c r="Q136" s="47">
        <v>681</v>
      </c>
      <c r="R136" s="47">
        <v>2729.48</v>
      </c>
      <c r="S136" s="47"/>
      <c r="T136" s="47"/>
      <c r="U136" s="102">
        <v>681</v>
      </c>
      <c r="V136" s="102">
        <v>2985.86</v>
      </c>
      <c r="W136" s="102"/>
      <c r="X136" s="102"/>
      <c r="Y136" s="50"/>
      <c r="Z136" s="50"/>
      <c r="AA136" s="50"/>
      <c r="AB136" s="50"/>
      <c r="AC136" s="50"/>
      <c r="AD136" s="50"/>
      <c r="AE136" s="50"/>
      <c r="AF136" s="50"/>
      <c r="AG136" s="50"/>
      <c r="AH136" s="50"/>
      <c r="AI136" s="50"/>
      <c r="AJ136" s="50"/>
      <c r="AK136" s="50"/>
      <c r="AL136" s="50"/>
      <c r="AM136" s="50"/>
      <c r="AN136" s="50"/>
      <c r="AO136" s="50"/>
      <c r="AP136" s="50"/>
      <c r="AQ136" s="50"/>
      <c r="AR136" s="50"/>
      <c r="AS136" s="50"/>
      <c r="AT136" s="50"/>
      <c r="AU136" s="50"/>
      <c r="AV136" s="50"/>
      <c r="AW136" s="50"/>
      <c r="AX136" s="50"/>
      <c r="AY136" s="50"/>
      <c r="AZ136" s="50"/>
      <c r="BA136" s="50"/>
      <c r="BB136" s="50"/>
      <c r="BC136" s="97"/>
      <c r="BD136" s="97"/>
      <c r="BE136" s="97"/>
      <c r="BF136" s="97"/>
      <c r="BG136" s="97"/>
      <c r="BH136" s="97"/>
      <c r="BI136" s="97"/>
      <c r="BJ136" s="97"/>
      <c r="BK136" s="97"/>
      <c r="BL136" s="97"/>
      <c r="BM136" s="97"/>
      <c r="BN136" s="97"/>
      <c r="BO136" s="97"/>
      <c r="BP136" s="97"/>
      <c r="BQ136" s="97"/>
      <c r="BR136" s="33"/>
      <c r="BS136" s="33"/>
      <c r="BT136" s="33"/>
      <c r="BU136" s="33"/>
      <c r="BV136" s="33"/>
      <c r="BW136" s="33"/>
      <c r="BX136" s="33"/>
      <c r="BY136" s="33"/>
      <c r="BZ136" s="33"/>
      <c r="CA136" s="33"/>
      <c r="CB136" s="33"/>
      <c r="CC136" s="33"/>
      <c r="CD136" s="33"/>
      <c r="CE136" s="33"/>
      <c r="CF136" s="33"/>
      <c r="CG136" s="33"/>
      <c r="CH136" s="33"/>
      <c r="CI136" s="33"/>
      <c r="CJ136" s="33"/>
      <c r="CK136" s="33"/>
      <c r="CL136" s="33"/>
      <c r="CM136" s="33"/>
      <c r="CN136" s="33"/>
      <c r="CO136" s="33"/>
      <c r="CP136" s="33"/>
      <c r="CQ136" s="33"/>
      <c r="CR136" s="33"/>
      <c r="CS136" s="33"/>
      <c r="CT136" s="33"/>
      <c r="CU136" s="33"/>
      <c r="CV136" s="33"/>
      <c r="CW136" s="33"/>
      <c r="CX136" s="33"/>
      <c r="CY136" s="33"/>
      <c r="CZ136" s="33"/>
      <c r="DA136" s="33"/>
      <c r="DB136" s="33"/>
      <c r="DC136" s="33"/>
      <c r="DD136" s="33"/>
      <c r="DE136" s="33"/>
      <c r="DF136" s="33"/>
      <c r="DG136" s="33"/>
      <c r="DH136" s="33"/>
      <c r="DI136" s="33"/>
      <c r="DJ136" s="33"/>
      <c r="DK136" s="33"/>
      <c r="DL136" s="33"/>
      <c r="DM136" s="33"/>
      <c r="DN136" s="33"/>
      <c r="DO136" s="33"/>
      <c r="DP136" s="33"/>
      <c r="DQ136" s="33"/>
      <c r="DR136" s="33"/>
      <c r="DS136" s="33"/>
      <c r="DT136" s="33"/>
      <c r="DU136" s="33"/>
      <c r="DV136" s="33"/>
      <c r="DW136" s="33"/>
      <c r="DX136" s="33"/>
      <c r="DY136" s="33"/>
      <c r="DZ136" s="33"/>
      <c r="EA136" s="33"/>
      <c r="EB136" s="33"/>
      <c r="EC136" s="33"/>
      <c r="ED136" s="33"/>
    </row>
    <row r="137" spans="1:134" ht="15" x14ac:dyDescent="0.25">
      <c r="A137" s="42">
        <v>682</v>
      </c>
      <c r="B137" s="42">
        <v>500.06599999999997</v>
      </c>
      <c r="C137" s="54"/>
      <c r="D137" s="54"/>
      <c r="E137" s="43">
        <v>682</v>
      </c>
      <c r="F137" s="43">
        <v>1219.6400000000001</v>
      </c>
      <c r="G137" s="43"/>
      <c r="H137" s="43"/>
      <c r="I137" s="45">
        <v>682</v>
      </c>
      <c r="J137" s="45">
        <v>11940.1</v>
      </c>
      <c r="K137" s="45"/>
      <c r="L137" s="45"/>
      <c r="M137" s="48">
        <v>682</v>
      </c>
      <c r="N137" s="48">
        <v>3051.97</v>
      </c>
      <c r="O137" s="48"/>
      <c r="P137" s="48"/>
      <c r="Q137" s="47">
        <v>682</v>
      </c>
      <c r="R137" s="47">
        <v>2656.12</v>
      </c>
      <c r="S137" s="47"/>
      <c r="T137" s="47"/>
      <c r="U137" s="102">
        <v>682</v>
      </c>
      <c r="V137" s="102">
        <v>2946.8</v>
      </c>
      <c r="W137" s="102"/>
      <c r="X137" s="102"/>
      <c r="Y137" s="50"/>
      <c r="Z137" s="50"/>
      <c r="AA137" s="50"/>
      <c r="AB137" s="50"/>
      <c r="AC137" s="50"/>
      <c r="AD137" s="50"/>
      <c r="AE137" s="50"/>
      <c r="AF137" s="50"/>
      <c r="AG137" s="50"/>
      <c r="AH137" s="50"/>
      <c r="AI137" s="50"/>
      <c r="AJ137" s="50"/>
      <c r="AK137" s="50"/>
      <c r="AL137" s="50"/>
      <c r="AM137" s="50"/>
      <c r="AN137" s="50"/>
      <c r="AO137" s="50"/>
      <c r="AP137" s="50"/>
      <c r="AQ137" s="50"/>
      <c r="AR137" s="50"/>
      <c r="AS137" s="50"/>
      <c r="AT137" s="50"/>
      <c r="AU137" s="50"/>
      <c r="AV137" s="50"/>
      <c r="AW137" s="50"/>
      <c r="AX137" s="50"/>
      <c r="AY137" s="50"/>
      <c r="AZ137" s="50"/>
      <c r="BA137" s="50"/>
      <c r="BB137" s="50"/>
      <c r="BC137" s="97"/>
      <c r="BD137" s="97"/>
      <c r="BE137" s="97"/>
      <c r="BF137" s="97"/>
      <c r="BG137" s="97"/>
      <c r="BH137" s="97"/>
      <c r="BI137" s="97"/>
      <c r="BJ137" s="97"/>
      <c r="BK137" s="97"/>
      <c r="BL137" s="97"/>
      <c r="BM137" s="97"/>
      <c r="BN137" s="97"/>
      <c r="BO137" s="97"/>
      <c r="BP137" s="97"/>
      <c r="BQ137" s="97"/>
      <c r="BR137" s="33"/>
      <c r="BS137" s="33"/>
      <c r="BT137" s="33"/>
      <c r="BU137" s="33"/>
      <c r="BV137" s="33"/>
      <c r="BW137" s="33"/>
      <c r="BX137" s="33"/>
      <c r="BY137" s="33"/>
      <c r="BZ137" s="33"/>
      <c r="CA137" s="33"/>
      <c r="CB137" s="33"/>
      <c r="CC137" s="33"/>
      <c r="CD137" s="33"/>
      <c r="CE137" s="33"/>
      <c r="CF137" s="33"/>
      <c r="CG137" s="33"/>
      <c r="CH137" s="33"/>
      <c r="CI137" s="33"/>
      <c r="CJ137" s="33"/>
      <c r="CK137" s="33"/>
      <c r="CL137" s="33"/>
      <c r="CM137" s="33"/>
      <c r="CN137" s="33"/>
      <c r="CO137" s="33"/>
      <c r="CP137" s="33"/>
      <c r="CQ137" s="33"/>
      <c r="CR137" s="33"/>
      <c r="CS137" s="33"/>
      <c r="CT137" s="33"/>
      <c r="CU137" s="33"/>
      <c r="CV137" s="33"/>
      <c r="CW137" s="33"/>
      <c r="CX137" s="33"/>
      <c r="CY137" s="33"/>
      <c r="CZ137" s="33"/>
      <c r="DA137" s="33"/>
      <c r="DB137" s="33"/>
      <c r="DC137" s="33"/>
      <c r="DD137" s="33"/>
      <c r="DE137" s="33"/>
      <c r="DF137" s="33"/>
      <c r="DG137" s="33"/>
      <c r="DH137" s="33"/>
      <c r="DI137" s="33"/>
      <c r="DJ137" s="33"/>
      <c r="DK137" s="33"/>
      <c r="DL137" s="33"/>
      <c r="DM137" s="33"/>
      <c r="DN137" s="33"/>
      <c r="DO137" s="33"/>
      <c r="DP137" s="33"/>
      <c r="DQ137" s="33"/>
      <c r="DR137" s="33"/>
      <c r="DS137" s="33"/>
      <c r="DT137" s="33"/>
      <c r="DU137" s="33"/>
      <c r="DV137" s="33"/>
      <c r="DW137" s="33"/>
      <c r="DX137" s="33"/>
      <c r="DY137" s="33"/>
      <c r="DZ137" s="33"/>
      <c r="EA137" s="33"/>
      <c r="EB137" s="33"/>
      <c r="EC137" s="33"/>
      <c r="ED137" s="33"/>
    </row>
    <row r="138" spans="1:134" ht="15" x14ac:dyDescent="0.25">
      <c r="A138" s="42">
        <v>683</v>
      </c>
      <c r="B138" s="42">
        <v>521.072</v>
      </c>
      <c r="C138" s="54"/>
      <c r="D138" s="54"/>
      <c r="E138" s="43">
        <v>683</v>
      </c>
      <c r="F138" s="43">
        <v>1207.8900000000001</v>
      </c>
      <c r="G138" s="43"/>
      <c r="H138" s="43"/>
      <c r="I138" s="45">
        <v>683</v>
      </c>
      <c r="J138" s="45">
        <v>11595</v>
      </c>
      <c r="K138" s="45"/>
      <c r="L138" s="45"/>
      <c r="M138" s="48">
        <v>683</v>
      </c>
      <c r="N138" s="48">
        <v>2977.85</v>
      </c>
      <c r="O138" s="48"/>
      <c r="P138" s="48"/>
      <c r="Q138" s="47">
        <v>683</v>
      </c>
      <c r="R138" s="47">
        <v>2543.71</v>
      </c>
      <c r="S138" s="47"/>
      <c r="T138" s="47"/>
      <c r="U138" s="102">
        <v>683</v>
      </c>
      <c r="V138" s="102">
        <v>2833.38</v>
      </c>
      <c r="W138" s="102"/>
      <c r="X138" s="102"/>
      <c r="Y138" s="50"/>
      <c r="Z138" s="50"/>
      <c r="AA138" s="50"/>
      <c r="AB138" s="50"/>
      <c r="AC138" s="50"/>
      <c r="AD138" s="50"/>
      <c r="AE138" s="50"/>
      <c r="AF138" s="50"/>
      <c r="AG138" s="50"/>
      <c r="AH138" s="50"/>
      <c r="AI138" s="50"/>
      <c r="AJ138" s="50"/>
      <c r="AK138" s="50"/>
      <c r="AL138" s="50"/>
      <c r="AM138" s="50"/>
      <c r="AN138" s="50"/>
      <c r="AO138" s="50"/>
      <c r="AP138" s="50"/>
      <c r="AQ138" s="50"/>
      <c r="AR138" s="50"/>
      <c r="AS138" s="50"/>
      <c r="AT138" s="50"/>
      <c r="AU138" s="50"/>
      <c r="AV138" s="50"/>
      <c r="AW138" s="50"/>
      <c r="AX138" s="50"/>
      <c r="AY138" s="50"/>
      <c r="AZ138" s="50"/>
      <c r="BA138" s="50"/>
      <c r="BB138" s="50"/>
      <c r="BC138" s="97"/>
      <c r="BD138" s="97"/>
      <c r="BE138" s="97"/>
      <c r="BF138" s="97"/>
      <c r="BG138" s="97"/>
      <c r="BH138" s="97"/>
      <c r="BI138" s="97"/>
      <c r="BJ138" s="97"/>
      <c r="BK138" s="97"/>
      <c r="BL138" s="97"/>
      <c r="BM138" s="97"/>
      <c r="BN138" s="97"/>
      <c r="BO138" s="97"/>
      <c r="BP138" s="97"/>
      <c r="BQ138" s="97"/>
      <c r="BR138" s="33"/>
      <c r="BS138" s="33"/>
      <c r="BT138" s="33"/>
      <c r="BU138" s="33"/>
      <c r="BV138" s="33"/>
      <c r="BW138" s="33"/>
      <c r="BX138" s="33"/>
      <c r="BY138" s="33"/>
      <c r="BZ138" s="33"/>
      <c r="CA138" s="33"/>
      <c r="CB138" s="33"/>
      <c r="CC138" s="33"/>
      <c r="CD138" s="33"/>
      <c r="CE138" s="33"/>
      <c r="CF138" s="33"/>
      <c r="CG138" s="33"/>
      <c r="CH138" s="33"/>
      <c r="CI138" s="33"/>
      <c r="CJ138" s="33"/>
      <c r="CK138" s="33"/>
      <c r="CL138" s="33"/>
      <c r="CM138" s="33"/>
      <c r="CN138" s="33"/>
      <c r="CO138" s="33"/>
      <c r="CP138" s="33"/>
      <c r="CQ138" s="33"/>
      <c r="CR138" s="33"/>
      <c r="CS138" s="33"/>
      <c r="CT138" s="33"/>
      <c r="CU138" s="33"/>
      <c r="CV138" s="33"/>
      <c r="CW138" s="33"/>
      <c r="CX138" s="33"/>
      <c r="CY138" s="33"/>
      <c r="CZ138" s="33"/>
      <c r="DA138" s="33"/>
      <c r="DB138" s="33"/>
      <c r="DC138" s="33"/>
      <c r="DD138" s="33"/>
      <c r="DE138" s="33"/>
      <c r="DF138" s="33"/>
      <c r="DG138" s="33"/>
      <c r="DH138" s="33"/>
      <c r="DI138" s="33"/>
      <c r="DJ138" s="33"/>
      <c r="DK138" s="33"/>
      <c r="DL138" s="33"/>
      <c r="DM138" s="33"/>
      <c r="DN138" s="33"/>
      <c r="DO138" s="33"/>
      <c r="DP138" s="33"/>
      <c r="DQ138" s="33"/>
      <c r="DR138" s="33"/>
      <c r="DS138" s="33"/>
      <c r="DT138" s="33"/>
      <c r="DU138" s="33"/>
      <c r="DV138" s="33"/>
      <c r="DW138" s="33"/>
      <c r="DX138" s="33"/>
      <c r="DY138" s="33"/>
      <c r="DZ138" s="33"/>
      <c r="EA138" s="33"/>
      <c r="EB138" s="33"/>
      <c r="EC138" s="33"/>
      <c r="ED138" s="33"/>
    </row>
    <row r="139" spans="1:134" ht="15" x14ac:dyDescent="0.25">
      <c r="A139" s="42">
        <v>684</v>
      </c>
      <c r="B139" s="42">
        <v>549.33000000000004</v>
      </c>
      <c r="C139" s="54"/>
      <c r="D139" s="54"/>
      <c r="E139" s="43">
        <v>684</v>
      </c>
      <c r="F139" s="43">
        <v>1200.3800000000001</v>
      </c>
      <c r="G139" s="43"/>
      <c r="H139" s="43"/>
      <c r="I139" s="45">
        <v>684</v>
      </c>
      <c r="J139" s="45">
        <v>11108.1</v>
      </c>
      <c r="K139" s="45"/>
      <c r="L139" s="45"/>
      <c r="M139" s="48">
        <v>684</v>
      </c>
      <c r="N139" s="48">
        <v>2948.3</v>
      </c>
      <c r="O139" s="48"/>
      <c r="P139" s="48"/>
      <c r="Q139" s="47">
        <v>684</v>
      </c>
      <c r="R139" s="47">
        <v>2447.59</v>
      </c>
      <c r="S139" s="47"/>
      <c r="T139" s="47"/>
      <c r="U139" s="102">
        <v>684</v>
      </c>
      <c r="V139" s="102">
        <v>2739.74</v>
      </c>
      <c r="W139" s="102"/>
      <c r="X139" s="102"/>
      <c r="Y139" s="50"/>
      <c r="Z139" s="50"/>
      <c r="AA139" s="50"/>
      <c r="AB139" s="50"/>
      <c r="AC139" s="50"/>
      <c r="AD139" s="50"/>
      <c r="AE139" s="50"/>
      <c r="AF139" s="50"/>
      <c r="AG139" s="50"/>
      <c r="AH139" s="50"/>
      <c r="AI139" s="50"/>
      <c r="AJ139" s="50"/>
      <c r="AK139" s="50"/>
      <c r="AL139" s="50"/>
      <c r="AM139" s="50"/>
      <c r="AN139" s="50"/>
      <c r="AO139" s="50"/>
      <c r="AP139" s="50"/>
      <c r="AQ139" s="50"/>
      <c r="AR139" s="50"/>
      <c r="AS139" s="50"/>
      <c r="AT139" s="50"/>
      <c r="AU139" s="50"/>
      <c r="AV139" s="50"/>
      <c r="AW139" s="50"/>
      <c r="AX139" s="50"/>
      <c r="AY139" s="50"/>
      <c r="AZ139" s="50"/>
      <c r="BA139" s="50"/>
      <c r="BB139" s="50"/>
      <c r="BC139" s="97"/>
      <c r="BD139" s="97"/>
      <c r="BE139" s="97"/>
      <c r="BF139" s="97"/>
      <c r="BG139" s="97"/>
      <c r="BH139" s="97"/>
      <c r="BI139" s="97"/>
      <c r="BJ139" s="97"/>
      <c r="BK139" s="97"/>
      <c r="BL139" s="97"/>
      <c r="BM139" s="97"/>
      <c r="BN139" s="97"/>
      <c r="BO139" s="97"/>
      <c r="BP139" s="97"/>
      <c r="BQ139" s="97"/>
      <c r="BR139" s="33"/>
      <c r="BS139" s="33"/>
      <c r="BT139" s="33"/>
      <c r="BU139" s="33"/>
      <c r="BV139" s="33"/>
      <c r="BW139" s="33"/>
      <c r="BX139" s="33"/>
      <c r="BY139" s="33"/>
      <c r="BZ139" s="33"/>
      <c r="CA139" s="33"/>
      <c r="CB139" s="33"/>
      <c r="CC139" s="33"/>
      <c r="CD139" s="33"/>
      <c r="CE139" s="33"/>
      <c r="CF139" s="33"/>
      <c r="CG139" s="33"/>
      <c r="CH139" s="33"/>
      <c r="CI139" s="33"/>
      <c r="CJ139" s="33"/>
      <c r="CK139" s="33"/>
      <c r="CL139" s="33"/>
      <c r="CM139" s="33"/>
      <c r="CN139" s="33"/>
      <c r="CO139" s="33"/>
      <c r="CP139" s="33"/>
      <c r="CQ139" s="33"/>
      <c r="CR139" s="33"/>
      <c r="CS139" s="33"/>
      <c r="CT139" s="33"/>
      <c r="CU139" s="33"/>
      <c r="CV139" s="33"/>
      <c r="CW139" s="33"/>
      <c r="CX139" s="33"/>
      <c r="CY139" s="33"/>
      <c r="CZ139" s="33"/>
      <c r="DA139" s="33"/>
      <c r="DB139" s="33"/>
      <c r="DC139" s="33"/>
      <c r="DD139" s="33"/>
      <c r="DE139" s="33"/>
      <c r="DF139" s="33"/>
      <c r="DG139" s="33"/>
      <c r="DH139" s="33"/>
      <c r="DI139" s="33"/>
      <c r="DJ139" s="33"/>
      <c r="DK139" s="33"/>
      <c r="DL139" s="33"/>
      <c r="DM139" s="33"/>
      <c r="DN139" s="33"/>
      <c r="DO139" s="33"/>
      <c r="DP139" s="33"/>
      <c r="DQ139" s="33"/>
      <c r="DR139" s="33"/>
      <c r="DS139" s="33"/>
      <c r="DT139" s="33"/>
      <c r="DU139" s="33"/>
      <c r="DV139" s="33"/>
      <c r="DW139" s="33"/>
      <c r="DX139" s="33"/>
      <c r="DY139" s="33"/>
      <c r="DZ139" s="33"/>
      <c r="EA139" s="33"/>
      <c r="EB139" s="33"/>
      <c r="EC139" s="33"/>
      <c r="ED139" s="33"/>
    </row>
    <row r="140" spans="1:134" ht="15" x14ac:dyDescent="0.25">
      <c r="A140" s="42">
        <v>685</v>
      </c>
      <c r="B140" s="42">
        <v>526.82399999999996</v>
      </c>
      <c r="C140" s="54"/>
      <c r="D140" s="54"/>
      <c r="E140" s="43">
        <v>685</v>
      </c>
      <c r="F140" s="43">
        <v>1198.1300000000001</v>
      </c>
      <c r="G140" s="43"/>
      <c r="H140" s="43"/>
      <c r="I140" s="45">
        <v>685</v>
      </c>
      <c r="J140" s="45">
        <v>10912.7</v>
      </c>
      <c r="K140" s="45"/>
      <c r="L140" s="45"/>
      <c r="M140" s="48">
        <v>685</v>
      </c>
      <c r="N140" s="48">
        <v>2790.81</v>
      </c>
      <c r="O140" s="48"/>
      <c r="P140" s="48"/>
      <c r="Q140" s="47">
        <v>685</v>
      </c>
      <c r="R140" s="47">
        <v>2402.7800000000002</v>
      </c>
      <c r="S140" s="47"/>
      <c r="T140" s="47"/>
      <c r="U140" s="102">
        <v>685</v>
      </c>
      <c r="V140" s="102">
        <v>2648.86</v>
      </c>
      <c r="W140" s="102"/>
      <c r="X140" s="102"/>
      <c r="Y140" s="50"/>
      <c r="Z140" s="50"/>
      <c r="AA140" s="50"/>
      <c r="AB140" s="50"/>
      <c r="AC140" s="50"/>
      <c r="AD140" s="50"/>
      <c r="AE140" s="50"/>
      <c r="AF140" s="50"/>
      <c r="AG140" s="50"/>
      <c r="AH140" s="50"/>
      <c r="AI140" s="50"/>
      <c r="AJ140" s="50"/>
      <c r="AK140" s="50"/>
      <c r="AL140" s="50"/>
      <c r="AM140" s="50"/>
      <c r="AN140" s="50"/>
      <c r="AO140" s="50"/>
      <c r="AP140" s="50"/>
      <c r="AQ140" s="50"/>
      <c r="AR140" s="50"/>
      <c r="AS140" s="50"/>
      <c r="AT140" s="50"/>
      <c r="AU140" s="50"/>
      <c r="AV140" s="50"/>
      <c r="AW140" s="50"/>
      <c r="AX140" s="50"/>
      <c r="AY140" s="50"/>
      <c r="AZ140" s="50"/>
      <c r="BA140" s="50"/>
      <c r="BB140" s="50"/>
      <c r="BC140" s="97"/>
      <c r="BD140" s="97"/>
      <c r="BE140" s="97"/>
      <c r="BF140" s="97"/>
      <c r="BG140" s="97"/>
      <c r="BH140" s="97"/>
      <c r="BI140" s="97"/>
      <c r="BJ140" s="97"/>
      <c r="BK140" s="97"/>
      <c r="BL140" s="97"/>
      <c r="BM140" s="97"/>
      <c r="BN140" s="97"/>
      <c r="BO140" s="97"/>
      <c r="BP140" s="97"/>
      <c r="BQ140" s="97"/>
      <c r="BR140" s="33"/>
      <c r="BS140" s="33"/>
      <c r="BT140" s="33"/>
      <c r="BU140" s="33"/>
      <c r="BV140" s="33"/>
      <c r="BW140" s="33"/>
      <c r="BX140" s="33"/>
      <c r="BY140" s="33"/>
      <c r="BZ140" s="33"/>
      <c r="CA140" s="33"/>
      <c r="CB140" s="33"/>
      <c r="CC140" s="33"/>
      <c r="CD140" s="33"/>
      <c r="CE140" s="33"/>
      <c r="CF140" s="33"/>
      <c r="CG140" s="33"/>
      <c r="CH140" s="33"/>
      <c r="CI140" s="33"/>
      <c r="CJ140" s="33"/>
      <c r="CK140" s="33"/>
      <c r="CL140" s="33"/>
      <c r="CM140" s="33"/>
      <c r="CN140" s="33"/>
      <c r="CO140" s="33"/>
      <c r="CP140" s="33"/>
      <c r="CQ140" s="33"/>
      <c r="CR140" s="33"/>
      <c r="CS140" s="33"/>
      <c r="CT140" s="33"/>
      <c r="CU140" s="33"/>
      <c r="CV140" s="33"/>
      <c r="CW140" s="33"/>
      <c r="CX140" s="33"/>
      <c r="CY140" s="33"/>
      <c r="CZ140" s="33"/>
      <c r="DA140" s="33"/>
      <c r="DB140" s="33"/>
      <c r="DC140" s="33"/>
      <c r="DD140" s="33"/>
      <c r="DE140" s="33"/>
      <c r="DF140" s="33"/>
      <c r="DG140" s="33"/>
      <c r="DH140" s="33"/>
      <c r="DI140" s="33"/>
      <c r="DJ140" s="33"/>
      <c r="DK140" s="33"/>
      <c r="DL140" s="33"/>
      <c r="DM140" s="33"/>
      <c r="DN140" s="33"/>
      <c r="DO140" s="33"/>
      <c r="DP140" s="33"/>
      <c r="DQ140" s="33"/>
      <c r="DR140" s="33"/>
      <c r="DS140" s="33"/>
      <c r="DT140" s="33"/>
      <c r="DU140" s="33"/>
      <c r="DV140" s="33"/>
      <c r="DW140" s="33"/>
      <c r="DX140" s="33"/>
      <c r="DY140" s="33"/>
      <c r="DZ140" s="33"/>
      <c r="EA140" s="33"/>
      <c r="EB140" s="33"/>
      <c r="EC140" s="33"/>
      <c r="ED140" s="33"/>
    </row>
    <row r="141" spans="1:134" ht="15" x14ac:dyDescent="0.25">
      <c r="A141" s="42">
        <v>686</v>
      </c>
      <c r="B141" s="42">
        <v>509.81900000000002</v>
      </c>
      <c r="C141" s="54"/>
      <c r="D141" s="54"/>
      <c r="E141" s="43">
        <v>686</v>
      </c>
      <c r="F141" s="43">
        <v>1121.58</v>
      </c>
      <c r="G141" s="43"/>
      <c r="H141" s="43"/>
      <c r="I141" s="45">
        <v>686</v>
      </c>
      <c r="J141" s="45">
        <v>10438</v>
      </c>
      <c r="K141" s="45"/>
      <c r="L141" s="45"/>
      <c r="M141" s="48">
        <v>686</v>
      </c>
      <c r="N141" s="48">
        <v>2783.55</v>
      </c>
      <c r="O141" s="48"/>
      <c r="P141" s="48"/>
      <c r="Q141" s="47">
        <v>686</v>
      </c>
      <c r="R141" s="47">
        <v>2344.21</v>
      </c>
      <c r="S141" s="47"/>
      <c r="T141" s="47"/>
      <c r="U141" s="102">
        <v>686</v>
      </c>
      <c r="V141" s="102">
        <v>2636.59</v>
      </c>
      <c r="W141" s="102"/>
      <c r="X141" s="102"/>
      <c r="Y141" s="50"/>
      <c r="Z141" s="50"/>
      <c r="AA141" s="50"/>
      <c r="AB141" s="50"/>
      <c r="AC141" s="50"/>
      <c r="AD141" s="50"/>
      <c r="AE141" s="50"/>
      <c r="AF141" s="50"/>
      <c r="AG141" s="50"/>
      <c r="AH141" s="50"/>
      <c r="AI141" s="50"/>
      <c r="AJ141" s="50"/>
      <c r="AK141" s="50"/>
      <c r="AL141" s="50"/>
      <c r="AM141" s="50"/>
      <c r="AN141" s="50"/>
      <c r="AO141" s="50"/>
      <c r="AP141" s="50"/>
      <c r="AQ141" s="50"/>
      <c r="AR141" s="50"/>
      <c r="AS141" s="50"/>
      <c r="AT141" s="50"/>
      <c r="AU141" s="50"/>
      <c r="AV141" s="50"/>
      <c r="AW141" s="50"/>
      <c r="AX141" s="50"/>
      <c r="AY141" s="50"/>
      <c r="AZ141" s="50"/>
      <c r="BA141" s="50"/>
      <c r="BB141" s="50"/>
      <c r="BC141" s="97"/>
      <c r="BD141" s="97"/>
      <c r="BE141" s="97"/>
      <c r="BF141" s="97"/>
      <c r="BG141" s="97"/>
      <c r="BH141" s="97"/>
      <c r="BI141" s="97"/>
      <c r="BJ141" s="97"/>
      <c r="BK141" s="97"/>
      <c r="BL141" s="97"/>
      <c r="BM141" s="97"/>
      <c r="BN141" s="97"/>
      <c r="BO141" s="97"/>
      <c r="BP141" s="97"/>
      <c r="BQ141" s="97"/>
      <c r="BR141" s="33"/>
      <c r="BS141" s="33"/>
      <c r="BT141" s="33"/>
      <c r="BU141" s="33"/>
      <c r="BV141" s="33"/>
      <c r="BW141" s="33"/>
      <c r="BX141" s="33"/>
      <c r="BY141" s="33"/>
      <c r="BZ141" s="33"/>
      <c r="CA141" s="33"/>
      <c r="CB141" s="33"/>
      <c r="CC141" s="33"/>
      <c r="CD141" s="33"/>
      <c r="CE141" s="33"/>
      <c r="CF141" s="33"/>
      <c r="CG141" s="33"/>
      <c r="CH141" s="33"/>
      <c r="CI141" s="33"/>
      <c r="CJ141" s="33"/>
      <c r="CK141" s="33"/>
      <c r="CL141" s="33"/>
      <c r="CM141" s="33"/>
      <c r="CN141" s="33"/>
      <c r="CO141" s="33"/>
      <c r="CP141" s="33"/>
      <c r="CQ141" s="33"/>
      <c r="CR141" s="33"/>
      <c r="CS141" s="33"/>
      <c r="CT141" s="33"/>
      <c r="CU141" s="33"/>
      <c r="CV141" s="33"/>
      <c r="CW141" s="33"/>
      <c r="CX141" s="33"/>
      <c r="CY141" s="33"/>
      <c r="CZ141" s="33"/>
      <c r="DA141" s="33"/>
      <c r="DB141" s="33"/>
      <c r="DC141" s="33"/>
      <c r="DD141" s="33"/>
      <c r="DE141" s="33"/>
      <c r="DF141" s="33"/>
      <c r="DG141" s="33"/>
      <c r="DH141" s="33"/>
      <c r="DI141" s="33"/>
      <c r="DJ141" s="33"/>
      <c r="DK141" s="33"/>
      <c r="DL141" s="33"/>
      <c r="DM141" s="33"/>
      <c r="DN141" s="33"/>
      <c r="DO141" s="33"/>
      <c r="DP141" s="33"/>
      <c r="DQ141" s="33"/>
      <c r="DR141" s="33"/>
      <c r="DS141" s="33"/>
      <c r="DT141" s="33"/>
      <c r="DU141" s="33"/>
      <c r="DV141" s="33"/>
      <c r="DW141" s="33"/>
      <c r="DX141" s="33"/>
      <c r="DY141" s="33"/>
      <c r="DZ141" s="33"/>
      <c r="EA141" s="33"/>
      <c r="EB141" s="33"/>
      <c r="EC141" s="33"/>
      <c r="ED141" s="33"/>
    </row>
    <row r="142" spans="1:134" ht="15" x14ac:dyDescent="0.25">
      <c r="A142" s="42">
        <v>687</v>
      </c>
      <c r="B142" s="42">
        <v>490.31400000000002</v>
      </c>
      <c r="C142" s="54"/>
      <c r="D142" s="54"/>
      <c r="E142" s="43">
        <v>687</v>
      </c>
      <c r="F142" s="43">
        <v>1099.57</v>
      </c>
      <c r="G142" s="43"/>
      <c r="H142" s="43"/>
      <c r="I142" s="45">
        <v>687</v>
      </c>
      <c r="J142" s="45">
        <v>10206</v>
      </c>
      <c r="K142" s="45"/>
      <c r="L142" s="45"/>
      <c r="M142" s="48">
        <v>687</v>
      </c>
      <c r="N142" s="48">
        <v>2635.34</v>
      </c>
      <c r="O142" s="48"/>
      <c r="P142" s="48"/>
      <c r="Q142" s="47">
        <v>687</v>
      </c>
      <c r="R142" s="47">
        <v>2301.4</v>
      </c>
      <c r="S142" s="47"/>
      <c r="T142" s="47"/>
      <c r="U142" s="102">
        <v>687</v>
      </c>
      <c r="V142" s="102">
        <v>2556.98</v>
      </c>
      <c r="W142" s="102"/>
      <c r="X142" s="102"/>
      <c r="Y142" s="50"/>
      <c r="Z142" s="50"/>
      <c r="AA142" s="50"/>
      <c r="AB142" s="50"/>
      <c r="AC142" s="50"/>
      <c r="AD142" s="50"/>
      <c r="AE142" s="50"/>
      <c r="AF142" s="50"/>
      <c r="AG142" s="50"/>
      <c r="AH142" s="50"/>
      <c r="AI142" s="50"/>
      <c r="AJ142" s="50"/>
      <c r="AK142" s="50"/>
      <c r="AL142" s="50"/>
      <c r="AM142" s="50"/>
      <c r="AN142" s="50"/>
      <c r="AO142" s="50"/>
      <c r="AP142" s="50"/>
      <c r="AQ142" s="50"/>
      <c r="AR142" s="50"/>
      <c r="AS142" s="50"/>
      <c r="AT142" s="50"/>
      <c r="AU142" s="50"/>
      <c r="AV142" s="50"/>
      <c r="AW142" s="50"/>
      <c r="AX142" s="50"/>
      <c r="AY142" s="50"/>
      <c r="AZ142" s="50"/>
      <c r="BA142" s="50"/>
      <c r="BB142" s="50"/>
      <c r="BC142" s="97"/>
      <c r="BD142" s="97"/>
      <c r="BE142" s="97"/>
      <c r="BF142" s="97"/>
      <c r="BG142" s="97"/>
      <c r="BH142" s="97"/>
      <c r="BI142" s="97"/>
      <c r="BJ142" s="97"/>
      <c r="BK142" s="97"/>
      <c r="BL142" s="97"/>
      <c r="BM142" s="97"/>
      <c r="BN142" s="97"/>
      <c r="BO142" s="97"/>
      <c r="BP142" s="97"/>
      <c r="BQ142" s="97"/>
      <c r="BR142" s="33"/>
      <c r="BS142" s="33"/>
      <c r="BT142" s="33"/>
      <c r="BU142" s="33"/>
      <c r="BV142" s="33"/>
      <c r="BW142" s="33"/>
      <c r="BX142" s="33"/>
      <c r="BY142" s="33"/>
      <c r="BZ142" s="33"/>
      <c r="CA142" s="33"/>
      <c r="CB142" s="33"/>
      <c r="CC142" s="33"/>
      <c r="CD142" s="33"/>
      <c r="CE142" s="33"/>
      <c r="CF142" s="33"/>
      <c r="CG142" s="33"/>
      <c r="CH142" s="33"/>
      <c r="CI142" s="33"/>
      <c r="CJ142" s="33"/>
      <c r="CK142" s="33"/>
      <c r="CL142" s="33"/>
      <c r="CM142" s="33"/>
      <c r="CN142" s="33"/>
      <c r="CO142" s="33"/>
      <c r="CP142" s="33"/>
      <c r="CQ142" s="33"/>
      <c r="CR142" s="33"/>
      <c r="CS142" s="33"/>
      <c r="CT142" s="33"/>
      <c r="CU142" s="33"/>
      <c r="CV142" s="33"/>
      <c r="CW142" s="33"/>
      <c r="CX142" s="33"/>
      <c r="CY142" s="33"/>
      <c r="CZ142" s="33"/>
      <c r="DA142" s="33"/>
      <c r="DB142" s="33"/>
      <c r="DC142" s="33"/>
      <c r="DD142" s="33"/>
      <c r="DE142" s="33"/>
      <c r="DF142" s="33"/>
      <c r="DG142" s="33"/>
      <c r="DH142" s="33"/>
      <c r="DI142" s="33"/>
      <c r="DJ142" s="33"/>
      <c r="DK142" s="33"/>
      <c r="DL142" s="33"/>
      <c r="DM142" s="33"/>
      <c r="DN142" s="33"/>
      <c r="DO142" s="33"/>
      <c r="DP142" s="33"/>
      <c r="DQ142" s="33"/>
      <c r="DR142" s="33"/>
      <c r="DS142" s="33"/>
      <c r="DT142" s="33"/>
      <c r="DU142" s="33"/>
      <c r="DV142" s="33"/>
      <c r="DW142" s="33"/>
      <c r="DX142" s="33"/>
      <c r="DY142" s="33"/>
      <c r="DZ142" s="33"/>
      <c r="EA142" s="33"/>
      <c r="EB142" s="33"/>
      <c r="EC142" s="33"/>
      <c r="ED142" s="33"/>
    </row>
    <row r="143" spans="1:134" ht="15" x14ac:dyDescent="0.25">
      <c r="A143" s="42">
        <v>688</v>
      </c>
      <c r="B143" s="42">
        <v>504.81799999999998</v>
      </c>
      <c r="C143" s="54"/>
      <c r="D143" s="54"/>
      <c r="E143" s="43">
        <v>688</v>
      </c>
      <c r="F143" s="43">
        <v>1110.08</v>
      </c>
      <c r="G143" s="43"/>
      <c r="H143" s="43"/>
      <c r="I143" s="45">
        <v>688</v>
      </c>
      <c r="J143" s="45">
        <v>9674.7099999999991</v>
      </c>
      <c r="K143" s="45"/>
      <c r="L143" s="45"/>
      <c r="M143" s="48">
        <v>688</v>
      </c>
      <c r="N143" s="48">
        <v>2561.2399999999998</v>
      </c>
      <c r="O143" s="48"/>
      <c r="P143" s="48"/>
      <c r="Q143" s="47">
        <v>688</v>
      </c>
      <c r="R143" s="47">
        <v>2412.08</v>
      </c>
      <c r="S143" s="47"/>
      <c r="T143" s="47"/>
      <c r="U143" s="102">
        <v>688</v>
      </c>
      <c r="V143" s="102">
        <v>2464.86</v>
      </c>
      <c r="W143" s="102"/>
      <c r="X143" s="102"/>
      <c r="Y143" s="50"/>
      <c r="Z143" s="50"/>
      <c r="AA143" s="50"/>
      <c r="AB143" s="50"/>
      <c r="AC143" s="50"/>
      <c r="AD143" s="50"/>
      <c r="AE143" s="50"/>
      <c r="AF143" s="50"/>
      <c r="AG143" s="50"/>
      <c r="AH143" s="50"/>
      <c r="AI143" s="50"/>
      <c r="AJ143" s="50"/>
      <c r="AK143" s="50"/>
      <c r="AL143" s="50"/>
      <c r="AM143" s="50"/>
      <c r="AN143" s="50"/>
      <c r="AO143" s="50"/>
      <c r="AP143" s="50"/>
      <c r="AQ143" s="50"/>
      <c r="AR143" s="50"/>
      <c r="AS143" s="50"/>
      <c r="AT143" s="50"/>
      <c r="AU143" s="50"/>
      <c r="AV143" s="50"/>
      <c r="AW143" s="50"/>
      <c r="AX143" s="50"/>
      <c r="AY143" s="50"/>
      <c r="AZ143" s="50"/>
      <c r="BA143" s="50"/>
      <c r="BB143" s="50"/>
      <c r="BC143" s="97"/>
      <c r="BD143" s="97"/>
      <c r="BE143" s="97"/>
      <c r="BF143" s="97"/>
      <c r="BG143" s="97"/>
      <c r="BH143" s="97"/>
      <c r="BI143" s="97"/>
      <c r="BJ143" s="97"/>
      <c r="BK143" s="97"/>
      <c r="BL143" s="97"/>
      <c r="BM143" s="97"/>
      <c r="BN143" s="97"/>
      <c r="BO143" s="97"/>
      <c r="BP143" s="97"/>
      <c r="BQ143" s="97"/>
      <c r="BR143" s="33"/>
      <c r="BS143" s="33"/>
      <c r="BT143" s="33"/>
      <c r="BU143" s="33"/>
      <c r="BV143" s="33"/>
      <c r="BW143" s="33"/>
      <c r="BX143" s="33"/>
      <c r="BY143" s="33"/>
      <c r="BZ143" s="33"/>
      <c r="CA143" s="33"/>
      <c r="CB143" s="33"/>
      <c r="CC143" s="33"/>
      <c r="CD143" s="33"/>
      <c r="CE143" s="33"/>
      <c r="CF143" s="33"/>
      <c r="CG143" s="33"/>
      <c r="CH143" s="33"/>
      <c r="CI143" s="33"/>
      <c r="CJ143" s="33"/>
      <c r="CK143" s="33"/>
      <c r="CL143" s="33"/>
      <c r="CM143" s="33"/>
      <c r="CN143" s="33"/>
      <c r="CO143" s="33"/>
      <c r="CP143" s="33"/>
      <c r="CQ143" s="33"/>
      <c r="CR143" s="33"/>
      <c r="CS143" s="33"/>
      <c r="CT143" s="33"/>
      <c r="CU143" s="33"/>
      <c r="CV143" s="33"/>
      <c r="CW143" s="33"/>
      <c r="CX143" s="33"/>
      <c r="CY143" s="33"/>
      <c r="CZ143" s="33"/>
      <c r="DA143" s="33"/>
      <c r="DB143" s="33"/>
      <c r="DC143" s="33"/>
      <c r="DD143" s="33"/>
      <c r="DE143" s="33"/>
      <c r="DF143" s="33"/>
      <c r="DG143" s="33"/>
      <c r="DH143" s="33"/>
      <c r="DI143" s="33"/>
      <c r="DJ143" s="33"/>
      <c r="DK143" s="33"/>
      <c r="DL143" s="33"/>
      <c r="DM143" s="33"/>
      <c r="DN143" s="33"/>
      <c r="DO143" s="33"/>
      <c r="DP143" s="33"/>
      <c r="DQ143" s="33"/>
      <c r="DR143" s="33"/>
      <c r="DS143" s="33"/>
      <c r="DT143" s="33"/>
      <c r="DU143" s="33"/>
      <c r="DV143" s="33"/>
      <c r="DW143" s="33"/>
      <c r="DX143" s="33"/>
      <c r="DY143" s="33"/>
      <c r="DZ143" s="33"/>
      <c r="EA143" s="33"/>
      <c r="EB143" s="33"/>
      <c r="EC143" s="33"/>
      <c r="ED143" s="33"/>
    </row>
    <row r="144" spans="1:134" ht="15" x14ac:dyDescent="0.25">
      <c r="A144" s="42">
        <v>689</v>
      </c>
      <c r="B144" s="42">
        <v>499.06599999999997</v>
      </c>
      <c r="C144" s="54"/>
      <c r="D144" s="54"/>
      <c r="E144" s="43">
        <v>689</v>
      </c>
      <c r="F144" s="43">
        <v>1081.31</v>
      </c>
      <c r="G144" s="43"/>
      <c r="H144" s="43"/>
      <c r="I144" s="45">
        <v>689</v>
      </c>
      <c r="J144" s="45">
        <v>9346.82</v>
      </c>
      <c r="K144" s="45"/>
      <c r="L144" s="45"/>
      <c r="M144" s="57">
        <v>689</v>
      </c>
      <c r="N144" s="57">
        <v>2539.46</v>
      </c>
      <c r="O144" s="48"/>
      <c r="P144" s="48"/>
      <c r="Q144" s="47">
        <v>689</v>
      </c>
      <c r="R144" s="47">
        <v>2133.71</v>
      </c>
      <c r="S144" s="47"/>
      <c r="T144" s="47"/>
      <c r="U144" s="102">
        <v>689</v>
      </c>
      <c r="V144" s="102">
        <v>2369.7399999999998</v>
      </c>
      <c r="W144" s="102"/>
      <c r="X144" s="102"/>
      <c r="Y144" s="50"/>
      <c r="Z144" s="50"/>
      <c r="AA144" s="50"/>
      <c r="AB144" s="50"/>
      <c r="AC144" s="50"/>
      <c r="AD144" s="50"/>
      <c r="AE144" s="50"/>
      <c r="AF144" s="50"/>
      <c r="AG144" s="50"/>
      <c r="AH144" s="50"/>
      <c r="AI144" s="50"/>
      <c r="AJ144" s="50"/>
      <c r="AK144" s="50"/>
      <c r="AL144" s="50"/>
      <c r="AM144" s="50"/>
      <c r="AN144" s="50"/>
      <c r="AO144" s="50"/>
      <c r="AP144" s="50"/>
      <c r="AQ144" s="50"/>
      <c r="AR144" s="50"/>
      <c r="AS144" s="50"/>
      <c r="AT144" s="50"/>
      <c r="AU144" s="50"/>
      <c r="AV144" s="50"/>
      <c r="AW144" s="50"/>
      <c r="AX144" s="50"/>
      <c r="AY144" s="50"/>
      <c r="AZ144" s="50"/>
      <c r="BA144" s="50"/>
      <c r="BB144" s="50"/>
      <c r="BC144" s="97"/>
      <c r="BD144" s="97"/>
      <c r="BE144" s="97"/>
      <c r="BF144" s="97"/>
      <c r="BG144" s="97"/>
      <c r="BH144" s="97"/>
      <c r="BI144" s="97"/>
      <c r="BJ144" s="97"/>
      <c r="BK144" s="97"/>
      <c r="BL144" s="97"/>
      <c r="BM144" s="97"/>
      <c r="BN144" s="97"/>
      <c r="BO144" s="97"/>
      <c r="BP144" s="97"/>
      <c r="BQ144" s="97"/>
      <c r="BR144" s="33"/>
      <c r="BS144" s="33"/>
      <c r="BT144" s="33"/>
      <c r="BU144" s="33"/>
      <c r="BV144" s="33"/>
      <c r="BW144" s="33"/>
      <c r="BX144" s="33"/>
      <c r="BY144" s="33"/>
      <c r="BZ144" s="33"/>
      <c r="CA144" s="33"/>
      <c r="CB144" s="33"/>
      <c r="CC144" s="33"/>
      <c r="CD144" s="33"/>
      <c r="CE144" s="33"/>
      <c r="CF144" s="33"/>
      <c r="CG144" s="33"/>
      <c r="CH144" s="33"/>
      <c r="CI144" s="33"/>
      <c r="CJ144" s="33"/>
      <c r="CK144" s="33"/>
      <c r="CL144" s="33"/>
      <c r="CM144" s="33"/>
      <c r="CN144" s="33"/>
      <c r="CO144" s="33"/>
      <c r="CP144" s="33"/>
      <c r="CQ144" s="33"/>
      <c r="CR144" s="33"/>
      <c r="CS144" s="33"/>
      <c r="CT144" s="33"/>
      <c r="CU144" s="33"/>
      <c r="CV144" s="33"/>
      <c r="CW144" s="33"/>
      <c r="CX144" s="33"/>
      <c r="CY144" s="33"/>
      <c r="CZ144" s="33"/>
      <c r="DA144" s="33"/>
      <c r="DB144" s="33"/>
      <c r="DC144" s="33"/>
      <c r="DD144" s="33"/>
      <c r="DE144" s="33"/>
      <c r="DF144" s="33"/>
      <c r="DG144" s="33"/>
      <c r="DH144" s="33"/>
      <c r="DI144" s="33"/>
      <c r="DJ144" s="33"/>
      <c r="DK144" s="33"/>
      <c r="DL144" s="33"/>
      <c r="DM144" s="33"/>
      <c r="DN144" s="33"/>
      <c r="DO144" s="33"/>
      <c r="DP144" s="33"/>
      <c r="DQ144" s="33"/>
      <c r="DR144" s="33"/>
      <c r="DS144" s="33"/>
      <c r="DT144" s="33"/>
      <c r="DU144" s="33"/>
      <c r="DV144" s="33"/>
      <c r="DW144" s="33"/>
      <c r="DX144" s="33"/>
      <c r="DY144" s="33"/>
      <c r="DZ144" s="33"/>
      <c r="EA144" s="33"/>
      <c r="EB144" s="33"/>
      <c r="EC144" s="33"/>
      <c r="ED144" s="33"/>
    </row>
    <row r="145" spans="1:134" ht="15" x14ac:dyDescent="0.25">
      <c r="A145" s="42">
        <v>690</v>
      </c>
      <c r="B145" s="42">
        <v>510.31900000000002</v>
      </c>
      <c r="C145" s="54"/>
      <c r="D145" s="54"/>
      <c r="E145" s="43">
        <v>690</v>
      </c>
      <c r="F145" s="43">
        <v>1092.07</v>
      </c>
      <c r="G145" s="43"/>
      <c r="H145" s="43"/>
      <c r="I145" s="45">
        <v>690</v>
      </c>
      <c r="J145" s="45">
        <v>9020.99</v>
      </c>
      <c r="K145" s="45"/>
      <c r="L145" s="45"/>
      <c r="M145" s="57">
        <v>690</v>
      </c>
      <c r="N145" s="57">
        <v>2365.23</v>
      </c>
      <c r="O145" s="48"/>
      <c r="P145" s="48"/>
      <c r="Q145" s="47">
        <v>690</v>
      </c>
      <c r="R145" s="47">
        <v>2087.4</v>
      </c>
      <c r="S145" s="47"/>
      <c r="T145" s="47"/>
      <c r="U145" s="102">
        <v>690</v>
      </c>
      <c r="V145" s="102">
        <v>2305.41</v>
      </c>
      <c r="W145" s="102"/>
      <c r="X145" s="102"/>
      <c r="Y145" s="50"/>
      <c r="Z145" s="50"/>
      <c r="AA145" s="50"/>
      <c r="AB145" s="50"/>
      <c r="AC145" s="50"/>
      <c r="AD145" s="50"/>
      <c r="AE145" s="50"/>
      <c r="AF145" s="50"/>
      <c r="AG145" s="50"/>
      <c r="AH145" s="50"/>
      <c r="AI145" s="50"/>
      <c r="AJ145" s="50"/>
      <c r="AK145" s="50"/>
      <c r="AL145" s="50"/>
      <c r="AM145" s="50"/>
      <c r="AN145" s="50"/>
      <c r="AO145" s="50"/>
      <c r="AP145" s="50"/>
      <c r="AQ145" s="50"/>
      <c r="AR145" s="50"/>
      <c r="AS145" s="50"/>
      <c r="AT145" s="50"/>
      <c r="AU145" s="50"/>
      <c r="AV145" s="50"/>
      <c r="AW145" s="50"/>
      <c r="AX145" s="50"/>
      <c r="AY145" s="50"/>
      <c r="AZ145" s="50"/>
      <c r="BA145" s="50"/>
      <c r="BB145" s="50"/>
      <c r="BC145" s="97"/>
      <c r="BD145" s="97"/>
      <c r="BE145" s="97"/>
      <c r="BF145" s="97"/>
      <c r="BG145" s="97"/>
      <c r="BH145" s="97"/>
      <c r="BI145" s="97"/>
      <c r="BJ145" s="97"/>
      <c r="BK145" s="97"/>
      <c r="BL145" s="97"/>
      <c r="BM145" s="97"/>
      <c r="BN145" s="97"/>
      <c r="BO145" s="97"/>
      <c r="BP145" s="97"/>
      <c r="BQ145" s="97"/>
      <c r="BR145" s="33"/>
      <c r="BS145" s="33"/>
      <c r="BT145" s="33"/>
      <c r="BU145" s="33"/>
      <c r="BV145" s="33"/>
      <c r="BW145" s="33"/>
      <c r="BX145" s="33"/>
      <c r="BY145" s="33"/>
      <c r="BZ145" s="33"/>
      <c r="CA145" s="33"/>
      <c r="CB145" s="33"/>
      <c r="CC145" s="33"/>
      <c r="CD145" s="33"/>
      <c r="CE145" s="33"/>
      <c r="CF145" s="33"/>
      <c r="CG145" s="33"/>
      <c r="CH145" s="33"/>
      <c r="CI145" s="33"/>
      <c r="CJ145" s="33"/>
      <c r="CK145" s="33"/>
      <c r="CL145" s="33"/>
      <c r="CM145" s="33"/>
      <c r="CN145" s="33"/>
      <c r="CO145" s="33"/>
      <c r="CP145" s="33"/>
      <c r="CQ145" s="33"/>
      <c r="CR145" s="33"/>
      <c r="CS145" s="33"/>
      <c r="CT145" s="33"/>
      <c r="CU145" s="33"/>
      <c r="CV145" s="33"/>
      <c r="CW145" s="33"/>
      <c r="CX145" s="33"/>
      <c r="CY145" s="33"/>
      <c r="CZ145" s="33"/>
      <c r="DA145" s="33"/>
      <c r="DB145" s="33"/>
      <c r="DC145" s="33"/>
      <c r="DD145" s="33"/>
      <c r="DE145" s="33"/>
      <c r="DF145" s="33"/>
      <c r="DG145" s="33"/>
      <c r="DH145" s="33"/>
      <c r="DI145" s="33"/>
      <c r="DJ145" s="33"/>
      <c r="DK145" s="33"/>
      <c r="DL145" s="33"/>
      <c r="DM145" s="33"/>
      <c r="DN145" s="33"/>
      <c r="DO145" s="33"/>
      <c r="DP145" s="33"/>
      <c r="DQ145" s="33"/>
      <c r="DR145" s="33"/>
      <c r="DS145" s="33"/>
      <c r="DT145" s="33"/>
      <c r="DU145" s="33"/>
      <c r="DV145" s="33"/>
      <c r="DW145" s="33"/>
      <c r="DX145" s="33"/>
      <c r="DY145" s="33"/>
      <c r="DZ145" s="33"/>
      <c r="EA145" s="33"/>
      <c r="EB145" s="33"/>
      <c r="EC145" s="33"/>
      <c r="ED145" s="33"/>
    </row>
    <row r="146" spans="1:134" ht="15" x14ac:dyDescent="0.25">
      <c r="A146" s="50">
        <v>691</v>
      </c>
      <c r="B146" s="50">
        <v>492.31400000000002</v>
      </c>
      <c r="C146" s="54"/>
      <c r="D146" s="54"/>
      <c r="E146" s="52">
        <v>691</v>
      </c>
      <c r="F146" s="52">
        <v>1042.79</v>
      </c>
      <c r="G146" s="43"/>
      <c r="H146" s="43"/>
      <c r="I146" s="43">
        <v>691</v>
      </c>
      <c r="J146" s="43">
        <v>8647</v>
      </c>
      <c r="K146" s="45"/>
      <c r="L146" s="45"/>
      <c r="M146" s="45">
        <v>691</v>
      </c>
      <c r="N146" s="45">
        <v>2297.9</v>
      </c>
      <c r="O146" s="48"/>
      <c r="P146" s="48"/>
      <c r="Q146" s="48">
        <v>691</v>
      </c>
      <c r="R146" s="48">
        <v>2062.88</v>
      </c>
      <c r="S146" s="47"/>
      <c r="T146" s="47"/>
      <c r="U146" s="102">
        <v>691</v>
      </c>
      <c r="V146" s="102">
        <v>2278.88</v>
      </c>
      <c r="W146" s="102"/>
      <c r="X146" s="102"/>
      <c r="Y146" s="50"/>
      <c r="Z146" s="50"/>
      <c r="AA146" s="50"/>
      <c r="AB146" s="50"/>
      <c r="AC146" s="50"/>
      <c r="AD146" s="50"/>
      <c r="AE146" s="50"/>
      <c r="AF146" s="50"/>
      <c r="AG146" s="50"/>
      <c r="AH146" s="50"/>
      <c r="AI146" s="50"/>
      <c r="AJ146" s="50"/>
      <c r="AK146" s="50"/>
      <c r="AL146" s="50"/>
      <c r="AM146" s="50"/>
      <c r="AN146" s="50"/>
      <c r="AO146" s="50"/>
      <c r="AP146" s="50"/>
      <c r="AQ146" s="50"/>
      <c r="AR146" s="50"/>
      <c r="AS146" s="50"/>
      <c r="AT146" s="50"/>
      <c r="AU146" s="50"/>
      <c r="AV146" s="50"/>
      <c r="AW146" s="50"/>
      <c r="AX146" s="50"/>
      <c r="AY146" s="50"/>
      <c r="AZ146" s="50"/>
      <c r="BA146" s="50"/>
      <c r="BB146" s="50"/>
      <c r="BC146" s="97"/>
      <c r="BD146" s="97"/>
      <c r="BE146" s="97"/>
      <c r="BF146" s="97"/>
      <c r="BG146" s="97"/>
      <c r="BH146" s="97"/>
      <c r="BI146" s="97"/>
      <c r="BJ146" s="97"/>
      <c r="BK146" s="97"/>
      <c r="BL146" s="97"/>
      <c r="BM146" s="97"/>
      <c r="BN146" s="97"/>
      <c r="BO146" s="97"/>
      <c r="BP146" s="97"/>
      <c r="BQ146" s="97"/>
      <c r="BR146" s="33"/>
      <c r="BS146" s="33"/>
      <c r="BT146" s="33"/>
      <c r="BU146" s="33"/>
      <c r="BV146" s="33"/>
      <c r="BW146" s="33"/>
      <c r="BX146" s="33"/>
      <c r="BY146" s="33"/>
      <c r="BZ146" s="33"/>
      <c r="CA146" s="33"/>
      <c r="CB146" s="33"/>
      <c r="CC146" s="33"/>
      <c r="CD146" s="33"/>
      <c r="CE146" s="33"/>
      <c r="CF146" s="33"/>
      <c r="CG146" s="33"/>
      <c r="CH146" s="33"/>
      <c r="CI146" s="33"/>
      <c r="CJ146" s="33"/>
      <c r="CK146" s="33"/>
      <c r="CL146" s="33"/>
      <c r="CM146" s="33"/>
      <c r="CN146" s="33"/>
      <c r="CO146" s="33"/>
      <c r="CP146" s="33"/>
      <c r="CQ146" s="33"/>
      <c r="CR146" s="33"/>
      <c r="CS146" s="33"/>
      <c r="CT146" s="33"/>
      <c r="CU146" s="33"/>
      <c r="CV146" s="33"/>
      <c r="CW146" s="33"/>
      <c r="CX146" s="33"/>
      <c r="CY146" s="33"/>
      <c r="CZ146" s="33"/>
      <c r="DA146" s="33"/>
      <c r="DB146" s="33"/>
      <c r="DC146" s="33"/>
      <c r="DD146" s="33"/>
      <c r="DE146" s="33"/>
      <c r="DF146" s="33"/>
      <c r="DG146" s="33"/>
      <c r="DH146" s="33"/>
      <c r="DI146" s="33"/>
      <c r="DJ146" s="33"/>
      <c r="DK146" s="33"/>
      <c r="DL146" s="33"/>
      <c r="DM146" s="33"/>
      <c r="DN146" s="33"/>
      <c r="DO146" s="33"/>
      <c r="DP146" s="33"/>
      <c r="DQ146" s="33"/>
      <c r="DR146" s="33"/>
      <c r="DS146" s="33"/>
      <c r="DT146" s="33"/>
      <c r="DU146" s="33"/>
      <c r="DV146" s="33"/>
      <c r="DW146" s="33"/>
      <c r="DX146" s="33"/>
      <c r="DY146" s="33"/>
      <c r="DZ146" s="33"/>
      <c r="EA146" s="33"/>
      <c r="EB146" s="33"/>
      <c r="EC146" s="33"/>
      <c r="ED146" s="33"/>
    </row>
    <row r="147" spans="1:134" ht="15" x14ac:dyDescent="0.25">
      <c r="A147" s="50">
        <v>692</v>
      </c>
      <c r="B147" s="50">
        <v>497.56599999999997</v>
      </c>
      <c r="C147" s="54"/>
      <c r="D147" s="54"/>
      <c r="E147" s="52">
        <v>692</v>
      </c>
      <c r="F147" s="52">
        <v>1055.29</v>
      </c>
      <c r="G147" s="43"/>
      <c r="H147" s="43"/>
      <c r="I147" s="43">
        <v>692</v>
      </c>
      <c r="J147" s="43">
        <v>8368</v>
      </c>
      <c r="K147" s="45"/>
      <c r="L147" s="45"/>
      <c r="M147" s="45">
        <v>692</v>
      </c>
      <c r="N147" s="45">
        <v>2270.62</v>
      </c>
      <c r="O147" s="48"/>
      <c r="P147" s="48"/>
      <c r="Q147" s="48">
        <v>692</v>
      </c>
      <c r="R147" s="48">
        <v>1996.56</v>
      </c>
      <c r="S147" s="47"/>
      <c r="T147" s="47"/>
      <c r="U147" s="102">
        <v>692</v>
      </c>
      <c r="V147" s="102">
        <v>2132.4499999999998</v>
      </c>
      <c r="W147" s="102"/>
      <c r="X147" s="102"/>
      <c r="Y147" s="50"/>
      <c r="Z147" s="50"/>
      <c r="AA147" s="50"/>
      <c r="AB147" s="50"/>
      <c r="AC147" s="50"/>
      <c r="AD147" s="50"/>
      <c r="AE147" s="50"/>
      <c r="AF147" s="50"/>
      <c r="AG147" s="50"/>
      <c r="AH147" s="50"/>
      <c r="AI147" s="50"/>
      <c r="AJ147" s="50"/>
      <c r="AK147" s="50"/>
      <c r="AL147" s="50"/>
      <c r="AM147" s="50"/>
      <c r="AN147" s="50"/>
      <c r="AO147" s="50"/>
      <c r="AP147" s="50"/>
      <c r="AQ147" s="50"/>
      <c r="AR147" s="50"/>
      <c r="AS147" s="50"/>
      <c r="AT147" s="50"/>
      <c r="AU147" s="50"/>
      <c r="AV147" s="50"/>
      <c r="AW147" s="50"/>
      <c r="AX147" s="50"/>
      <c r="AY147" s="50"/>
      <c r="AZ147" s="50"/>
      <c r="BA147" s="50"/>
      <c r="BB147" s="50"/>
      <c r="BC147" s="97"/>
      <c r="BD147" s="97"/>
      <c r="BE147" s="97"/>
      <c r="BF147" s="97"/>
      <c r="BG147" s="97"/>
      <c r="BH147" s="97"/>
      <c r="BI147" s="97"/>
      <c r="BJ147" s="97"/>
      <c r="BK147" s="97"/>
      <c r="BL147" s="97"/>
      <c r="BM147" s="97"/>
      <c r="BN147" s="97"/>
      <c r="BO147" s="97"/>
      <c r="BP147" s="97"/>
      <c r="BQ147" s="97"/>
      <c r="BR147" s="33"/>
      <c r="BS147" s="33"/>
      <c r="BT147" s="33"/>
      <c r="BU147" s="33"/>
      <c r="BV147" s="33"/>
      <c r="BW147" s="33"/>
      <c r="BX147" s="33"/>
      <c r="BY147" s="33"/>
      <c r="BZ147" s="33"/>
      <c r="CA147" s="33"/>
      <c r="CB147" s="33"/>
      <c r="CC147" s="33"/>
      <c r="CD147" s="33"/>
      <c r="CE147" s="33"/>
      <c r="CF147" s="33"/>
      <c r="CG147" s="33"/>
      <c r="CH147" s="33"/>
      <c r="CI147" s="33"/>
      <c r="CJ147" s="33"/>
      <c r="CK147" s="33"/>
      <c r="CL147" s="33"/>
      <c r="CM147" s="33"/>
      <c r="CN147" s="33"/>
      <c r="CO147" s="33"/>
      <c r="CP147" s="33"/>
      <c r="CQ147" s="33"/>
      <c r="CR147" s="33"/>
      <c r="CS147" s="33"/>
      <c r="CT147" s="33"/>
      <c r="CU147" s="33"/>
      <c r="CV147" s="33"/>
      <c r="CW147" s="33"/>
      <c r="CX147" s="33"/>
      <c r="CY147" s="33"/>
      <c r="CZ147" s="33"/>
      <c r="DA147" s="33"/>
      <c r="DB147" s="33"/>
      <c r="DC147" s="33"/>
      <c r="DD147" s="33"/>
      <c r="DE147" s="33"/>
      <c r="DF147" s="33"/>
      <c r="DG147" s="33"/>
      <c r="DH147" s="33"/>
      <c r="DI147" s="33"/>
      <c r="DJ147" s="33"/>
      <c r="DK147" s="33"/>
      <c r="DL147" s="33"/>
      <c r="DM147" s="33"/>
      <c r="DN147" s="33"/>
      <c r="DO147" s="33"/>
      <c r="DP147" s="33"/>
      <c r="DQ147" s="33"/>
      <c r="DR147" s="33"/>
      <c r="DS147" s="33"/>
      <c r="DT147" s="33"/>
      <c r="DU147" s="33"/>
      <c r="DV147" s="33"/>
      <c r="DW147" s="33"/>
      <c r="DX147" s="33"/>
      <c r="DY147" s="33"/>
      <c r="DZ147" s="33"/>
      <c r="EA147" s="33"/>
      <c r="EB147" s="33"/>
      <c r="EC147" s="33"/>
      <c r="ED147" s="33"/>
    </row>
    <row r="148" spans="1:134" ht="15" x14ac:dyDescent="0.25">
      <c r="A148" s="50">
        <v>693</v>
      </c>
      <c r="B148" s="50">
        <v>474.31</v>
      </c>
      <c r="C148" s="54"/>
      <c r="D148" s="54"/>
      <c r="E148" s="52">
        <v>693</v>
      </c>
      <c r="F148" s="52">
        <v>975.50199999999995</v>
      </c>
      <c r="G148" s="43"/>
      <c r="H148" s="43"/>
      <c r="I148" s="43">
        <v>693</v>
      </c>
      <c r="J148" s="43">
        <v>8038.57</v>
      </c>
      <c r="K148" s="45"/>
      <c r="L148" s="45"/>
      <c r="M148" s="45">
        <v>693</v>
      </c>
      <c r="N148" s="45">
        <v>2137.96</v>
      </c>
      <c r="O148" s="48"/>
      <c r="P148" s="48"/>
      <c r="Q148" s="48">
        <v>693</v>
      </c>
      <c r="R148" s="48">
        <v>1897.2</v>
      </c>
      <c r="S148" s="47"/>
      <c r="T148" s="47"/>
      <c r="U148" s="102">
        <v>693</v>
      </c>
      <c r="V148" s="102">
        <v>2091.66</v>
      </c>
      <c r="W148" s="102"/>
      <c r="X148" s="102"/>
      <c r="Y148" s="50"/>
      <c r="Z148" s="50"/>
      <c r="AA148" s="50"/>
      <c r="AB148" s="50"/>
      <c r="AC148" s="50"/>
      <c r="AD148" s="50"/>
      <c r="AE148" s="50"/>
      <c r="AF148" s="50"/>
      <c r="AG148" s="50"/>
      <c r="AH148" s="50"/>
      <c r="AI148" s="50"/>
      <c r="AJ148" s="50"/>
      <c r="AK148" s="50"/>
      <c r="AL148" s="50"/>
      <c r="AM148" s="50"/>
      <c r="AN148" s="50"/>
      <c r="AO148" s="50"/>
      <c r="AP148" s="50"/>
      <c r="AQ148" s="50"/>
      <c r="AR148" s="50"/>
      <c r="AS148" s="50"/>
      <c r="AT148" s="50"/>
      <c r="AU148" s="50"/>
      <c r="AV148" s="50"/>
      <c r="AW148" s="50"/>
      <c r="AX148" s="50"/>
      <c r="AY148" s="50"/>
      <c r="AZ148" s="50"/>
      <c r="BA148" s="50"/>
      <c r="BB148" s="50"/>
      <c r="BC148" s="97"/>
      <c r="BD148" s="97"/>
      <c r="BE148" s="97"/>
      <c r="BF148" s="97"/>
      <c r="BG148" s="97"/>
      <c r="BH148" s="97"/>
      <c r="BI148" s="97"/>
      <c r="BJ148" s="97"/>
      <c r="BK148" s="97"/>
      <c r="BL148" s="97"/>
      <c r="BM148" s="97"/>
      <c r="BN148" s="97"/>
      <c r="BO148" s="97"/>
      <c r="BP148" s="97"/>
      <c r="BQ148" s="97"/>
      <c r="BR148" s="33"/>
      <c r="BS148" s="33"/>
      <c r="BT148" s="33"/>
      <c r="BU148" s="33"/>
      <c r="BV148" s="33"/>
      <c r="BW148" s="33"/>
      <c r="BX148" s="33"/>
      <c r="BY148" s="33"/>
      <c r="BZ148" s="33"/>
      <c r="CA148" s="33"/>
      <c r="CB148" s="33"/>
      <c r="CC148" s="33"/>
      <c r="CD148" s="33"/>
      <c r="CE148" s="33"/>
      <c r="CF148" s="33"/>
      <c r="CG148" s="33"/>
      <c r="CH148" s="33"/>
      <c r="CI148" s="33"/>
      <c r="CJ148" s="33"/>
      <c r="CK148" s="33"/>
      <c r="CL148" s="33"/>
      <c r="CM148" s="33"/>
      <c r="CN148" s="33"/>
      <c r="CO148" s="33"/>
      <c r="CP148" s="33"/>
      <c r="CQ148" s="33"/>
      <c r="CR148" s="33"/>
      <c r="CS148" s="33"/>
      <c r="CT148" s="33"/>
      <c r="CU148" s="33"/>
      <c r="CV148" s="33"/>
      <c r="CW148" s="33"/>
      <c r="CX148" s="33"/>
      <c r="CY148" s="33"/>
      <c r="CZ148" s="33"/>
      <c r="DA148" s="33"/>
      <c r="DB148" s="33"/>
      <c r="DC148" s="33"/>
      <c r="DD148" s="33"/>
      <c r="DE148" s="33"/>
      <c r="DF148" s="33"/>
      <c r="DG148" s="33"/>
      <c r="DH148" s="33"/>
      <c r="DI148" s="33"/>
      <c r="DJ148" s="33"/>
      <c r="DK148" s="33"/>
      <c r="DL148" s="33"/>
      <c r="DM148" s="33"/>
      <c r="DN148" s="33"/>
      <c r="DO148" s="33"/>
      <c r="DP148" s="33"/>
      <c r="DQ148" s="33"/>
      <c r="DR148" s="33"/>
      <c r="DS148" s="33"/>
      <c r="DT148" s="33"/>
      <c r="DU148" s="33"/>
      <c r="DV148" s="33"/>
      <c r="DW148" s="33"/>
      <c r="DX148" s="33"/>
      <c r="DY148" s="33"/>
      <c r="DZ148" s="33"/>
      <c r="EA148" s="33"/>
      <c r="EB148" s="33"/>
      <c r="EC148" s="33"/>
      <c r="ED148" s="33"/>
    </row>
    <row r="149" spans="1:134" ht="15" x14ac:dyDescent="0.25">
      <c r="A149" s="51">
        <v>694</v>
      </c>
      <c r="B149" s="51">
        <v>500.31599999999997</v>
      </c>
      <c r="C149" s="54"/>
      <c r="D149" s="54"/>
      <c r="E149" s="53">
        <v>694</v>
      </c>
      <c r="F149" s="53">
        <v>1008.77</v>
      </c>
      <c r="G149" s="43"/>
      <c r="H149" s="43"/>
      <c r="I149" s="43">
        <v>694</v>
      </c>
      <c r="J149" s="43">
        <v>7788.03</v>
      </c>
      <c r="K149" s="45"/>
      <c r="L149" s="45"/>
      <c r="M149" s="46">
        <v>694</v>
      </c>
      <c r="N149" s="46">
        <v>2084.9</v>
      </c>
      <c r="O149" s="48"/>
      <c r="P149" s="48"/>
      <c r="Q149" s="49">
        <v>694</v>
      </c>
      <c r="R149" s="49">
        <v>1860.42</v>
      </c>
      <c r="S149" s="47"/>
      <c r="T149" s="47"/>
      <c r="U149" s="104">
        <v>694</v>
      </c>
      <c r="V149" s="104">
        <v>2052.37</v>
      </c>
      <c r="W149" s="102"/>
      <c r="X149" s="102"/>
      <c r="AA149" s="50"/>
      <c r="AB149" s="50"/>
      <c r="AE149" s="50"/>
      <c r="AF149" s="50"/>
      <c r="AI149" s="50"/>
      <c r="AJ149" s="50"/>
      <c r="AM149" s="50"/>
      <c r="AN149" s="50"/>
      <c r="AO149" s="50"/>
      <c r="AP149" s="50"/>
      <c r="AQ149" s="50"/>
      <c r="AR149" s="50"/>
      <c r="AS149" s="50"/>
      <c r="AT149" s="50"/>
      <c r="AU149" s="50"/>
      <c r="AV149" s="50"/>
      <c r="AW149" s="50"/>
      <c r="AX149" s="50"/>
      <c r="AY149" s="50"/>
      <c r="AZ149" s="50"/>
      <c r="BA149" s="50"/>
      <c r="BB149" s="50"/>
      <c r="BC149" s="97"/>
      <c r="BD149" s="97"/>
      <c r="BE149" s="97"/>
      <c r="BF149" s="97"/>
      <c r="BG149" s="97"/>
      <c r="BH149" s="97"/>
      <c r="BI149" s="97"/>
      <c r="BJ149" s="97"/>
      <c r="BK149" s="97"/>
      <c r="BL149" s="97"/>
      <c r="BM149" s="97"/>
      <c r="BN149" s="97"/>
      <c r="BO149" s="97"/>
      <c r="BP149" s="97"/>
      <c r="BQ149" s="97"/>
      <c r="BR149" s="33"/>
      <c r="BS149" s="33"/>
      <c r="BT149" s="33"/>
      <c r="BU149" s="33"/>
      <c r="BV149" s="33"/>
      <c r="BW149" s="33"/>
      <c r="BX149" s="33"/>
      <c r="BY149" s="33"/>
      <c r="BZ149" s="33"/>
      <c r="CA149" s="33"/>
      <c r="CB149" s="33"/>
      <c r="CC149" s="33"/>
      <c r="CD149" s="33"/>
      <c r="CE149" s="33"/>
      <c r="CF149" s="33"/>
      <c r="CG149" s="33"/>
      <c r="CH149" s="33"/>
      <c r="CI149" s="33"/>
      <c r="CJ149" s="33"/>
      <c r="CK149" s="33"/>
      <c r="CL149" s="33"/>
      <c r="CM149" s="33"/>
      <c r="CN149" s="33"/>
      <c r="CO149" s="33"/>
      <c r="CP149" s="33"/>
      <c r="CQ149" s="33"/>
      <c r="CR149" s="33"/>
      <c r="CS149" s="33"/>
      <c r="CT149" s="33"/>
      <c r="CU149" s="33"/>
      <c r="CV149" s="33"/>
      <c r="CW149" s="33"/>
      <c r="CX149" s="33"/>
      <c r="CY149" s="33"/>
      <c r="CZ149" s="33"/>
      <c r="DA149" s="33"/>
      <c r="DB149" s="33"/>
      <c r="DC149" s="33"/>
      <c r="DD149" s="33"/>
      <c r="DE149" s="33"/>
      <c r="DF149" s="33"/>
      <c r="DG149" s="33"/>
      <c r="DH149" s="33"/>
      <c r="DI149" s="33"/>
      <c r="DJ149" s="33"/>
      <c r="DK149" s="33"/>
      <c r="DL149" s="33"/>
      <c r="DM149" s="33"/>
      <c r="DN149" s="33"/>
      <c r="DO149" s="33"/>
      <c r="DP149" s="33"/>
      <c r="DQ149" s="33"/>
      <c r="DR149" s="33"/>
      <c r="DS149" s="33"/>
      <c r="DT149" s="33"/>
      <c r="DU149" s="33"/>
      <c r="DV149" s="33"/>
      <c r="DW149" s="33"/>
      <c r="DX149" s="33"/>
      <c r="DY149" s="33"/>
      <c r="DZ149" s="33"/>
      <c r="EA149" s="33"/>
      <c r="EB149" s="33"/>
      <c r="EC149" s="33"/>
      <c r="ED149" s="33"/>
    </row>
    <row r="150" spans="1:134" ht="15" x14ac:dyDescent="0.25">
      <c r="A150" s="51">
        <v>695</v>
      </c>
      <c r="B150" s="51">
        <v>487.81299999999999</v>
      </c>
      <c r="C150" s="54"/>
      <c r="D150" s="54"/>
      <c r="E150" s="53">
        <v>695</v>
      </c>
      <c r="F150" s="53">
        <v>1005.77</v>
      </c>
      <c r="G150" s="43"/>
      <c r="H150" s="43"/>
      <c r="I150" s="44">
        <v>695</v>
      </c>
      <c r="J150" s="44">
        <v>7467.24</v>
      </c>
      <c r="K150" s="45"/>
      <c r="L150" s="45"/>
      <c r="M150" s="46">
        <v>695</v>
      </c>
      <c r="N150" s="46">
        <v>2080.9</v>
      </c>
      <c r="O150" s="48"/>
      <c r="P150" s="48"/>
      <c r="Q150" s="49">
        <v>695</v>
      </c>
      <c r="R150" s="49">
        <v>1841.15</v>
      </c>
      <c r="S150" s="47"/>
      <c r="T150" s="47"/>
      <c r="U150" s="104">
        <v>695</v>
      </c>
      <c r="V150" s="104">
        <v>2038.1</v>
      </c>
      <c r="W150" s="102"/>
      <c r="X150" s="102"/>
      <c r="AA150" s="50"/>
      <c r="AB150" s="50"/>
      <c r="AE150" s="50"/>
      <c r="AF150" s="50"/>
      <c r="AI150" s="50"/>
      <c r="AJ150" s="50"/>
      <c r="AM150" s="50"/>
      <c r="AN150" s="50"/>
      <c r="AO150" s="50"/>
      <c r="AP150" s="50"/>
      <c r="AQ150" s="50"/>
      <c r="AR150" s="50"/>
      <c r="AS150" s="50"/>
      <c r="AT150" s="50"/>
      <c r="AU150" s="50"/>
      <c r="AV150" s="50"/>
      <c r="AW150" s="50"/>
      <c r="AX150" s="50"/>
      <c r="AY150" s="50"/>
      <c r="AZ150" s="50"/>
      <c r="BA150" s="50"/>
      <c r="BB150" s="50"/>
      <c r="BC150" s="97"/>
      <c r="BD150" s="97"/>
      <c r="BE150" s="97"/>
      <c r="BF150" s="97"/>
      <c r="BG150" s="97"/>
      <c r="BH150" s="97"/>
      <c r="BI150" s="97"/>
      <c r="BJ150" s="97"/>
      <c r="BK150" s="97"/>
      <c r="BL150" s="97"/>
      <c r="BM150" s="97"/>
      <c r="BN150" s="97"/>
      <c r="BO150" s="97"/>
      <c r="BP150" s="97"/>
      <c r="BQ150" s="97"/>
      <c r="BR150" s="33"/>
      <c r="BS150" s="33"/>
      <c r="BT150" s="33"/>
      <c r="BU150" s="33"/>
      <c r="BV150" s="33"/>
      <c r="BW150" s="33"/>
      <c r="BX150" s="33"/>
      <c r="BY150" s="33"/>
      <c r="BZ150" s="33"/>
      <c r="CA150" s="33"/>
      <c r="CB150" s="33"/>
      <c r="CC150" s="33"/>
      <c r="CD150" s="33"/>
      <c r="CE150" s="33"/>
      <c r="CF150" s="33"/>
      <c r="CG150" s="33"/>
      <c r="CH150" s="33"/>
      <c r="CI150" s="33"/>
      <c r="CJ150" s="33"/>
      <c r="CK150" s="33"/>
      <c r="CL150" s="33"/>
      <c r="CM150" s="33"/>
      <c r="CN150" s="33"/>
      <c r="CO150" s="33"/>
      <c r="CP150" s="33"/>
      <c r="CQ150" s="33"/>
      <c r="CR150" s="33"/>
      <c r="CS150" s="33"/>
      <c r="CT150" s="33"/>
      <c r="CU150" s="33"/>
      <c r="CV150" s="33"/>
      <c r="CW150" s="33"/>
      <c r="CX150" s="33"/>
      <c r="CY150" s="33"/>
      <c r="CZ150" s="33"/>
      <c r="DA150" s="33"/>
      <c r="DB150" s="33"/>
      <c r="DC150" s="33"/>
      <c r="DD150" s="33"/>
      <c r="DE150" s="33"/>
      <c r="DF150" s="33"/>
      <c r="DG150" s="33"/>
      <c r="DH150" s="33"/>
      <c r="DI150" s="33"/>
      <c r="DJ150" s="33"/>
      <c r="DK150" s="33"/>
      <c r="DL150" s="33"/>
      <c r="DM150" s="33"/>
      <c r="DN150" s="33"/>
      <c r="DO150" s="33"/>
      <c r="DP150" s="33"/>
      <c r="DQ150" s="33"/>
      <c r="DR150" s="33"/>
      <c r="DS150" s="33"/>
      <c r="DT150" s="33"/>
      <c r="DU150" s="33"/>
      <c r="DV150" s="33"/>
      <c r="DW150" s="33"/>
      <c r="DX150" s="33"/>
      <c r="DY150" s="33"/>
      <c r="DZ150" s="33"/>
      <c r="EA150" s="33"/>
      <c r="EB150" s="33"/>
      <c r="EC150" s="33"/>
      <c r="ED150" s="33"/>
    </row>
    <row r="151" spans="1:134" ht="15" x14ac:dyDescent="0.25">
      <c r="A151" s="51">
        <v>696</v>
      </c>
      <c r="B151" s="51">
        <v>465.30799999999999</v>
      </c>
      <c r="C151" s="54"/>
      <c r="D151" s="54"/>
      <c r="E151" s="53">
        <v>696</v>
      </c>
      <c r="F151" s="53">
        <v>945.73699999999997</v>
      </c>
      <c r="G151" s="43"/>
      <c r="H151" s="43"/>
      <c r="I151" s="44">
        <v>696</v>
      </c>
      <c r="J151" s="44">
        <v>7268.46</v>
      </c>
      <c r="K151" s="45"/>
      <c r="L151" s="45"/>
      <c r="M151" s="46">
        <v>696</v>
      </c>
      <c r="N151" s="46">
        <v>1981.79</v>
      </c>
      <c r="O151" s="48"/>
      <c r="P151" s="48"/>
      <c r="Q151" s="49">
        <v>696</v>
      </c>
      <c r="R151" s="49">
        <v>1757.57</v>
      </c>
      <c r="S151" s="47"/>
      <c r="T151" s="47"/>
      <c r="U151" s="104">
        <v>696</v>
      </c>
      <c r="V151" s="104">
        <v>1995.55</v>
      </c>
      <c r="W151" s="102"/>
      <c r="X151" s="102"/>
      <c r="AA151" s="50"/>
      <c r="AB151" s="50"/>
      <c r="AE151" s="50"/>
      <c r="AF151" s="50"/>
      <c r="AI151" s="50"/>
      <c r="AJ151" s="50"/>
      <c r="AM151" s="50"/>
      <c r="AN151" s="50"/>
      <c r="AO151" s="50"/>
      <c r="AP151" s="50"/>
      <c r="AQ151" s="50"/>
      <c r="AR151" s="50"/>
      <c r="AS151" s="50"/>
      <c r="AT151" s="50"/>
      <c r="AU151" s="50"/>
      <c r="AV151" s="50"/>
      <c r="AW151" s="50"/>
      <c r="AX151" s="50"/>
      <c r="AY151" s="50"/>
      <c r="AZ151" s="50"/>
      <c r="BA151" s="50"/>
      <c r="BB151" s="50"/>
      <c r="BC151" s="97"/>
      <c r="BD151" s="97"/>
      <c r="BE151" s="97"/>
      <c r="BF151" s="97"/>
      <c r="BG151" s="97"/>
      <c r="BH151" s="97"/>
      <c r="BI151" s="97"/>
      <c r="BJ151" s="97"/>
      <c r="BK151" s="97"/>
      <c r="BL151" s="97"/>
      <c r="BM151" s="97"/>
      <c r="BN151" s="97"/>
      <c r="BO151" s="97"/>
      <c r="BP151" s="97"/>
      <c r="BQ151" s="97"/>
      <c r="BR151" s="33"/>
      <c r="BS151" s="33"/>
      <c r="BT151" s="33"/>
      <c r="BU151" s="33"/>
      <c r="BV151" s="33"/>
      <c r="BW151" s="33"/>
      <c r="BX151" s="33"/>
      <c r="BY151" s="33"/>
      <c r="BZ151" s="33"/>
      <c r="CA151" s="33"/>
      <c r="CB151" s="33"/>
      <c r="CC151" s="33"/>
      <c r="CD151" s="33"/>
      <c r="CE151" s="33"/>
      <c r="CF151" s="33"/>
      <c r="CG151" s="33"/>
      <c r="CH151" s="33"/>
      <c r="CI151" s="33"/>
      <c r="CJ151" s="33"/>
      <c r="CK151" s="33"/>
      <c r="CL151" s="33"/>
      <c r="CM151" s="33"/>
      <c r="CN151" s="33"/>
      <c r="CO151" s="33"/>
      <c r="CP151" s="33"/>
      <c r="CQ151" s="33"/>
      <c r="CR151" s="33"/>
      <c r="CS151" s="33"/>
      <c r="CT151" s="33"/>
      <c r="CU151" s="33"/>
      <c r="CV151" s="33"/>
      <c r="CW151" s="33"/>
      <c r="CX151" s="33"/>
      <c r="CY151" s="33"/>
      <c r="CZ151" s="33"/>
      <c r="DA151" s="33"/>
      <c r="DB151" s="33"/>
      <c r="DC151" s="33"/>
      <c r="DD151" s="33"/>
      <c r="DE151" s="33"/>
      <c r="DF151" s="33"/>
      <c r="DG151" s="33"/>
      <c r="DH151" s="33"/>
      <c r="DI151" s="33"/>
      <c r="DJ151" s="33"/>
      <c r="DK151" s="33"/>
      <c r="DL151" s="33"/>
      <c r="DM151" s="33"/>
      <c r="DN151" s="33"/>
      <c r="DO151" s="33"/>
      <c r="DP151" s="33"/>
      <c r="DQ151" s="33"/>
      <c r="DR151" s="33"/>
      <c r="DS151" s="33"/>
      <c r="DT151" s="33"/>
      <c r="DU151" s="33"/>
      <c r="DV151" s="33"/>
      <c r="DW151" s="33"/>
      <c r="DX151" s="33"/>
      <c r="DY151" s="33"/>
      <c r="DZ151" s="33"/>
      <c r="EA151" s="33"/>
      <c r="EB151" s="33"/>
      <c r="EC151" s="33"/>
      <c r="ED151" s="33"/>
    </row>
    <row r="152" spans="1:134" ht="15" x14ac:dyDescent="0.25">
      <c r="A152" s="51">
        <v>697</v>
      </c>
      <c r="B152" s="51">
        <v>476.56</v>
      </c>
      <c r="C152" s="54"/>
      <c r="D152" s="54"/>
      <c r="E152" s="53">
        <v>697</v>
      </c>
      <c r="F152" s="53">
        <v>956.24199999999996</v>
      </c>
      <c r="G152" s="43"/>
      <c r="H152" s="43"/>
      <c r="I152" s="44">
        <v>697</v>
      </c>
      <c r="J152" s="44">
        <v>6930.7</v>
      </c>
      <c r="K152" s="45"/>
      <c r="L152" s="45"/>
      <c r="M152" s="46">
        <v>697</v>
      </c>
      <c r="N152" s="46">
        <v>1918.72</v>
      </c>
      <c r="O152" s="48"/>
      <c r="P152" s="48"/>
      <c r="Q152" s="49">
        <v>697</v>
      </c>
      <c r="R152" s="49">
        <v>1751.81</v>
      </c>
      <c r="S152" s="47"/>
      <c r="T152" s="47"/>
      <c r="U152" s="104">
        <v>697</v>
      </c>
      <c r="V152" s="104">
        <v>1907.46</v>
      </c>
      <c r="W152" s="102"/>
      <c r="X152" s="102"/>
      <c r="AA152" s="50"/>
      <c r="AB152" s="50"/>
      <c r="AE152" s="50"/>
      <c r="AF152" s="50"/>
      <c r="AI152" s="50"/>
      <c r="AJ152" s="50"/>
      <c r="AM152" s="50"/>
      <c r="AN152" s="50"/>
      <c r="AO152" s="50"/>
      <c r="AP152" s="50"/>
      <c r="AQ152" s="50"/>
      <c r="AR152" s="50"/>
      <c r="AS152" s="50"/>
      <c r="AT152" s="50"/>
      <c r="AU152" s="50"/>
      <c r="AV152" s="50"/>
      <c r="AW152" s="50"/>
      <c r="AX152" s="50"/>
      <c r="AY152" s="97"/>
      <c r="AZ152" s="97"/>
      <c r="BA152" s="97"/>
      <c r="BB152" s="97"/>
      <c r="BC152" s="97"/>
      <c r="BD152" s="97"/>
      <c r="BE152" s="97"/>
      <c r="BF152" s="97"/>
      <c r="BG152" s="97"/>
      <c r="BH152" s="97"/>
      <c r="BI152" s="97"/>
      <c r="BJ152" s="97"/>
      <c r="BK152" s="97"/>
      <c r="BL152" s="97"/>
      <c r="BM152" s="97"/>
      <c r="BN152" s="97"/>
      <c r="BO152" s="97"/>
      <c r="BP152" s="97"/>
      <c r="BQ152" s="97"/>
      <c r="BR152" s="33"/>
      <c r="BS152" s="33"/>
      <c r="BT152" s="33"/>
      <c r="BU152" s="33"/>
      <c r="BV152" s="33"/>
      <c r="BW152" s="33"/>
      <c r="BX152" s="33"/>
      <c r="BY152" s="33"/>
      <c r="BZ152" s="33"/>
      <c r="CA152" s="33"/>
      <c r="CB152" s="33"/>
      <c r="CC152" s="33"/>
      <c r="CD152" s="33"/>
      <c r="CE152" s="33"/>
      <c r="CF152" s="33"/>
      <c r="CG152" s="33"/>
      <c r="CH152" s="33"/>
      <c r="CI152" s="33"/>
      <c r="CJ152" s="33"/>
      <c r="CK152" s="33"/>
      <c r="CL152" s="33"/>
      <c r="CM152" s="33"/>
      <c r="CN152" s="33"/>
      <c r="CO152" s="33"/>
      <c r="CP152" s="33"/>
      <c r="CQ152" s="33"/>
      <c r="CR152" s="33"/>
      <c r="CS152" s="33"/>
      <c r="CT152" s="33"/>
      <c r="CU152" s="33"/>
      <c r="CV152" s="33"/>
      <c r="CW152" s="33"/>
      <c r="CX152" s="33"/>
      <c r="CY152" s="33"/>
      <c r="CZ152" s="33"/>
      <c r="DA152" s="33"/>
      <c r="DB152" s="33"/>
      <c r="DC152" s="33"/>
      <c r="DD152" s="33"/>
      <c r="DE152" s="33"/>
      <c r="DF152" s="33"/>
      <c r="DG152" s="33"/>
      <c r="DH152" s="33"/>
      <c r="DI152" s="33"/>
      <c r="DJ152" s="33"/>
      <c r="DK152" s="33"/>
      <c r="DL152" s="33"/>
      <c r="DM152" s="33"/>
      <c r="DN152" s="33"/>
      <c r="DO152" s="33"/>
      <c r="DP152" s="33"/>
      <c r="DQ152" s="33"/>
      <c r="DR152" s="33"/>
      <c r="DS152" s="33"/>
      <c r="DT152" s="33"/>
      <c r="DU152" s="33"/>
      <c r="DV152" s="33"/>
      <c r="DW152" s="33"/>
      <c r="DX152" s="33"/>
      <c r="DY152" s="33"/>
      <c r="DZ152" s="33"/>
    </row>
    <row r="153" spans="1:134" ht="15" x14ac:dyDescent="0.25">
      <c r="A153" s="51">
        <v>698</v>
      </c>
      <c r="B153" s="51">
        <v>495.815</v>
      </c>
      <c r="C153" s="54"/>
      <c r="D153" s="54"/>
      <c r="E153" s="53">
        <v>698</v>
      </c>
      <c r="F153" s="53">
        <v>944.98699999999997</v>
      </c>
      <c r="G153" s="43"/>
      <c r="H153" s="43"/>
      <c r="I153" s="44">
        <v>698</v>
      </c>
      <c r="J153" s="44">
        <v>6723.45</v>
      </c>
      <c r="K153" s="45"/>
      <c r="L153" s="45"/>
      <c r="M153" s="46">
        <v>698</v>
      </c>
      <c r="N153" s="46">
        <v>1861.92</v>
      </c>
      <c r="O153" s="48"/>
      <c r="P153" s="48"/>
      <c r="Q153" s="49">
        <v>698</v>
      </c>
      <c r="R153" s="49">
        <v>1687.25</v>
      </c>
      <c r="S153" s="47"/>
      <c r="T153" s="47"/>
      <c r="U153" s="104">
        <v>698</v>
      </c>
      <c r="V153" s="104">
        <v>1922.73</v>
      </c>
      <c r="W153" s="102"/>
      <c r="X153" s="102"/>
      <c r="AA153" s="50"/>
      <c r="AB153" s="50"/>
      <c r="AE153" s="50"/>
      <c r="AF153" s="50"/>
      <c r="AI153" s="50"/>
      <c r="AJ153" s="50"/>
      <c r="AM153" s="50"/>
      <c r="AN153" s="50"/>
      <c r="AO153" s="50"/>
      <c r="AP153" s="50"/>
      <c r="AQ153" s="50"/>
      <c r="AR153" s="50"/>
      <c r="AS153" s="50"/>
      <c r="AT153" s="50"/>
      <c r="AU153" s="50"/>
      <c r="AV153" s="50"/>
      <c r="AW153" s="50"/>
      <c r="AX153" s="50"/>
      <c r="AY153" s="97"/>
      <c r="AZ153" s="97"/>
      <c r="BA153" s="97"/>
      <c r="BB153" s="97"/>
      <c r="BC153" s="97"/>
      <c r="BD153" s="97"/>
      <c r="BE153" s="97"/>
      <c r="BF153" s="97"/>
      <c r="BG153" s="97"/>
      <c r="BH153" s="97"/>
      <c r="BI153" s="97"/>
      <c r="BJ153" s="97"/>
      <c r="BK153" s="97"/>
      <c r="BL153" s="97"/>
      <c r="BM153" s="97"/>
      <c r="BN153" s="97"/>
      <c r="BO153" s="97"/>
      <c r="BP153" s="97"/>
      <c r="BQ153" s="97"/>
      <c r="BR153" s="33"/>
      <c r="BS153" s="33"/>
      <c r="BT153" s="33"/>
      <c r="BU153" s="33"/>
      <c r="BV153" s="33"/>
      <c r="BW153" s="33"/>
      <c r="BX153" s="33"/>
      <c r="BY153" s="33"/>
      <c r="BZ153" s="33"/>
      <c r="CA153" s="33"/>
      <c r="CB153" s="33"/>
      <c r="CC153" s="33"/>
      <c r="CD153" s="33"/>
      <c r="CE153" s="33"/>
      <c r="CF153" s="33"/>
      <c r="CG153" s="33"/>
      <c r="CH153" s="33"/>
      <c r="CI153" s="33"/>
      <c r="CJ153" s="33"/>
      <c r="CK153" s="33"/>
      <c r="CL153" s="33"/>
      <c r="CM153" s="33"/>
      <c r="CN153" s="33"/>
      <c r="CO153" s="33"/>
      <c r="CP153" s="33"/>
      <c r="CQ153" s="33"/>
      <c r="CR153" s="33"/>
      <c r="CS153" s="33"/>
      <c r="CT153" s="33"/>
      <c r="CU153" s="33"/>
      <c r="CV153" s="33"/>
      <c r="CW153" s="33"/>
      <c r="CX153" s="33"/>
      <c r="CY153" s="33"/>
      <c r="CZ153" s="33"/>
      <c r="DA153" s="33"/>
      <c r="DB153" s="33"/>
      <c r="DC153" s="33"/>
      <c r="DD153" s="33"/>
      <c r="DE153" s="33"/>
      <c r="DF153" s="33"/>
      <c r="DG153" s="33"/>
      <c r="DH153" s="33"/>
      <c r="DI153" s="33"/>
      <c r="DJ153" s="33"/>
      <c r="DK153" s="33"/>
      <c r="DL153" s="33"/>
      <c r="DM153" s="33"/>
      <c r="DN153" s="33"/>
      <c r="DO153" s="33"/>
      <c r="DP153" s="33"/>
      <c r="DQ153" s="33"/>
      <c r="DR153" s="33"/>
      <c r="DS153" s="33"/>
      <c r="DT153" s="33"/>
      <c r="DU153" s="33"/>
      <c r="DV153" s="33"/>
      <c r="DW153" s="33"/>
      <c r="DX153" s="33"/>
      <c r="DY153" s="33"/>
      <c r="DZ153" s="33"/>
    </row>
    <row r="154" spans="1:134" ht="15" x14ac:dyDescent="0.25">
      <c r="A154" s="51">
        <v>699</v>
      </c>
      <c r="B154" s="51">
        <v>469.30799999999999</v>
      </c>
      <c r="C154" s="54"/>
      <c r="D154" s="54"/>
      <c r="E154" s="53">
        <v>699</v>
      </c>
      <c r="F154" s="53">
        <v>912.971</v>
      </c>
      <c r="G154" s="55"/>
      <c r="H154" s="55"/>
      <c r="I154" s="44">
        <v>699</v>
      </c>
      <c r="J154" s="44">
        <v>6434.7</v>
      </c>
      <c r="K154" s="56"/>
      <c r="L154" s="56"/>
      <c r="M154" s="46">
        <v>699</v>
      </c>
      <c r="N154" s="46">
        <v>1845.15</v>
      </c>
      <c r="O154" s="57"/>
      <c r="P154" s="57"/>
      <c r="Q154" s="49">
        <v>699</v>
      </c>
      <c r="R154" s="49">
        <v>1661.73</v>
      </c>
      <c r="S154" s="58"/>
      <c r="T154" s="58"/>
      <c r="U154" s="104">
        <v>699</v>
      </c>
      <c r="V154" s="104">
        <v>1811.87</v>
      </c>
      <c r="W154" s="102"/>
      <c r="X154" s="102"/>
      <c r="AA154" s="50"/>
      <c r="AB154" s="50"/>
      <c r="AE154" s="50"/>
      <c r="AF154" s="50"/>
      <c r="AI154" s="50"/>
      <c r="AJ154" s="50"/>
      <c r="AQ154" s="50"/>
      <c r="AR154" s="50"/>
      <c r="AU154" s="50"/>
      <c r="AV154" s="50"/>
      <c r="AW154" s="50"/>
      <c r="AX154" s="50"/>
      <c r="AY154" s="97"/>
      <c r="AZ154" s="97"/>
      <c r="BA154" s="97"/>
      <c r="BB154" s="97"/>
      <c r="BC154" s="97"/>
      <c r="BD154" s="97"/>
      <c r="BE154" s="97"/>
      <c r="BF154" s="97"/>
      <c r="BG154" s="97"/>
      <c r="BH154" s="97"/>
      <c r="BI154" s="97"/>
      <c r="BJ154" s="97"/>
      <c r="BK154" s="97"/>
      <c r="BL154" s="97"/>
      <c r="BM154" s="97"/>
      <c r="BN154" s="97"/>
      <c r="BO154" s="97"/>
      <c r="BP154" s="97"/>
      <c r="BQ154" s="97"/>
      <c r="BR154" s="33"/>
      <c r="BS154" s="33"/>
      <c r="BT154" s="33"/>
      <c r="BU154" s="33"/>
      <c r="BV154" s="33"/>
      <c r="BW154" s="33"/>
      <c r="BX154" s="33"/>
      <c r="BY154" s="33"/>
      <c r="BZ154" s="33"/>
      <c r="CA154" s="33"/>
      <c r="CB154" s="33"/>
      <c r="CC154" s="33"/>
      <c r="CD154" s="33"/>
      <c r="CE154" s="33"/>
      <c r="CF154" s="33"/>
      <c r="CG154" s="33"/>
      <c r="CH154" s="33"/>
      <c r="CI154" s="33"/>
      <c r="CJ154" s="33"/>
      <c r="CK154" s="33"/>
      <c r="CL154" s="33"/>
      <c r="CM154" s="33"/>
      <c r="CN154" s="33"/>
      <c r="CO154" s="33"/>
      <c r="CP154" s="33"/>
      <c r="CQ154" s="33"/>
      <c r="CR154" s="33"/>
      <c r="CS154" s="33"/>
      <c r="CT154" s="33"/>
      <c r="CU154" s="33"/>
      <c r="CV154" s="33"/>
      <c r="CW154" s="33"/>
      <c r="CX154" s="33"/>
      <c r="CY154" s="33"/>
      <c r="CZ154" s="33"/>
      <c r="DA154" s="33"/>
      <c r="DB154" s="33"/>
      <c r="DC154" s="33"/>
      <c r="DD154" s="33"/>
      <c r="DE154" s="33"/>
      <c r="DF154" s="33"/>
      <c r="DG154" s="33"/>
      <c r="DH154" s="33"/>
      <c r="DI154" s="33"/>
      <c r="DJ154" s="33"/>
      <c r="DK154" s="33"/>
      <c r="DL154" s="33"/>
      <c r="DM154" s="33"/>
      <c r="DN154" s="33"/>
      <c r="DO154" s="33"/>
      <c r="DP154" s="33"/>
      <c r="DQ154" s="33"/>
      <c r="DR154" s="33"/>
      <c r="DS154" s="33"/>
      <c r="DT154" s="33"/>
      <c r="DU154" s="33"/>
      <c r="DV154" s="33"/>
      <c r="DW154" s="33"/>
      <c r="DX154" s="33"/>
      <c r="DY154" s="33"/>
      <c r="DZ154" s="33"/>
    </row>
    <row r="155" spans="1:134" ht="15" x14ac:dyDescent="0.25">
      <c r="A155" s="51">
        <v>700</v>
      </c>
      <c r="B155" s="51">
        <v>457.80599999999998</v>
      </c>
      <c r="C155" s="54"/>
      <c r="D155" s="54"/>
      <c r="E155" s="53">
        <v>700</v>
      </c>
      <c r="F155" s="53">
        <v>936.48199999999997</v>
      </c>
      <c r="G155" s="55"/>
      <c r="H155" s="55"/>
      <c r="I155" s="44">
        <v>700</v>
      </c>
      <c r="J155" s="44">
        <v>6359.44</v>
      </c>
      <c r="K155" s="56"/>
      <c r="L155" s="56"/>
      <c r="M155" s="46">
        <v>700</v>
      </c>
      <c r="N155" s="46">
        <v>1803.86</v>
      </c>
      <c r="O155" s="57"/>
      <c r="P155" s="57"/>
      <c r="Q155" s="49">
        <v>700</v>
      </c>
      <c r="R155" s="49">
        <v>1632.21</v>
      </c>
      <c r="S155" s="58"/>
      <c r="T155" s="58"/>
      <c r="U155" s="104">
        <v>700</v>
      </c>
      <c r="V155" s="104">
        <v>1765.33</v>
      </c>
      <c r="W155" s="102"/>
      <c r="X155" s="102"/>
      <c r="AA155" s="50"/>
      <c r="AB155" s="50"/>
      <c r="AE155" s="50"/>
      <c r="AF155" s="50"/>
      <c r="AI155" s="50"/>
      <c r="AJ155" s="50"/>
      <c r="AQ155" s="50"/>
      <c r="AR155" s="50"/>
      <c r="AU155" s="50"/>
      <c r="AV155" s="50"/>
      <c r="AW155" s="50"/>
      <c r="AX155" s="50"/>
      <c r="AY155" s="97"/>
      <c r="AZ155" s="97"/>
      <c r="BA155" s="97"/>
      <c r="BB155" s="97"/>
      <c r="BC155" s="97"/>
      <c r="BD155" s="97"/>
      <c r="BE155" s="97"/>
      <c r="BF155" s="97"/>
      <c r="BG155" s="97"/>
      <c r="BH155" s="97"/>
      <c r="BI155" s="97"/>
      <c r="BJ155" s="97"/>
      <c r="BK155" s="97"/>
      <c r="BL155" s="97"/>
      <c r="BM155" s="97"/>
      <c r="BN155" s="97"/>
      <c r="BO155" s="97"/>
      <c r="BP155" s="97"/>
      <c r="BQ155" s="97"/>
      <c r="BR155" s="33"/>
      <c r="BS155" s="33"/>
      <c r="BT155" s="33"/>
      <c r="BU155" s="33"/>
      <c r="BV155" s="33"/>
      <c r="BW155" s="33"/>
      <c r="BX155" s="33"/>
      <c r="BY155" s="33"/>
      <c r="BZ155" s="33"/>
      <c r="CA155" s="33"/>
      <c r="CB155" s="33"/>
      <c r="CC155" s="33"/>
      <c r="CD155" s="33"/>
      <c r="CE155" s="33"/>
      <c r="CF155" s="33"/>
      <c r="CG155" s="33"/>
      <c r="CH155" s="33"/>
      <c r="CI155" s="33"/>
      <c r="CJ155" s="33"/>
      <c r="CK155" s="33"/>
      <c r="CL155" s="33"/>
      <c r="CM155" s="33"/>
      <c r="CN155" s="33"/>
      <c r="CO155" s="33"/>
      <c r="CP155" s="33"/>
      <c r="CQ155" s="33"/>
      <c r="CR155" s="33"/>
      <c r="CS155" s="33"/>
      <c r="CT155" s="33"/>
      <c r="CU155" s="33"/>
      <c r="CV155" s="33"/>
      <c r="CW155" s="33"/>
      <c r="CX155" s="33"/>
      <c r="CY155" s="33"/>
      <c r="CZ155" s="33"/>
      <c r="DA155" s="33"/>
      <c r="DB155" s="33"/>
      <c r="DC155" s="33"/>
      <c r="DD155" s="33"/>
      <c r="DE155" s="33"/>
      <c r="DF155" s="33"/>
      <c r="DG155" s="33"/>
      <c r="DH155" s="33"/>
      <c r="DI155" s="33"/>
      <c r="DJ155" s="33"/>
      <c r="DK155" s="33"/>
      <c r="DL155" s="33"/>
      <c r="DM155" s="33"/>
      <c r="DN155" s="33"/>
      <c r="DO155" s="33"/>
      <c r="DP155" s="33"/>
      <c r="DQ155" s="33"/>
      <c r="DR155" s="33"/>
      <c r="DS155" s="33"/>
      <c r="DT155" s="33"/>
      <c r="DU155" s="33"/>
      <c r="DV155" s="33"/>
      <c r="DW155" s="33"/>
      <c r="DX155" s="33"/>
      <c r="DY155" s="33"/>
      <c r="DZ155" s="33"/>
    </row>
    <row r="156" spans="1:134" ht="15" x14ac:dyDescent="0.25">
      <c r="C156" s="33"/>
      <c r="D156" s="33"/>
      <c r="G156" s="48"/>
      <c r="H156" s="48"/>
      <c r="K156" s="43"/>
      <c r="L156" s="43"/>
      <c r="M156" s="46">
        <v>696</v>
      </c>
      <c r="N156" s="46">
        <v>1981.79</v>
      </c>
      <c r="W156" s="102"/>
      <c r="X156" s="102"/>
      <c r="AA156" s="50"/>
      <c r="AB156" s="50"/>
      <c r="AE156" s="50"/>
      <c r="AF156" s="50"/>
      <c r="AI156" s="50"/>
      <c r="AJ156" s="50"/>
      <c r="AM156" s="50"/>
      <c r="AN156" s="50"/>
      <c r="AQ156" s="50"/>
      <c r="AR156" s="50"/>
      <c r="AU156" s="50"/>
      <c r="AV156" s="50"/>
      <c r="AW156" s="50"/>
      <c r="AX156" s="50"/>
      <c r="AY156" s="97"/>
      <c r="AZ156" s="97"/>
      <c r="BA156" s="97"/>
      <c r="BB156" s="97"/>
      <c r="BC156" s="97"/>
      <c r="BD156" s="97"/>
      <c r="BE156" s="97"/>
      <c r="BF156" s="97"/>
      <c r="BG156" s="97"/>
      <c r="BH156" s="97"/>
      <c r="BI156" s="97"/>
      <c r="BJ156" s="97"/>
      <c r="BK156" s="97"/>
      <c r="BL156" s="97"/>
      <c r="BM156" s="97"/>
      <c r="BN156" s="97"/>
      <c r="BO156" s="97"/>
      <c r="BP156" s="97"/>
      <c r="BQ156" s="97"/>
      <c r="BR156" s="33"/>
      <c r="BS156" s="33"/>
      <c r="BT156" s="33"/>
      <c r="BU156" s="33"/>
      <c r="BV156" s="33"/>
      <c r="BW156" s="33"/>
      <c r="BX156" s="33"/>
      <c r="BY156" s="33"/>
      <c r="BZ156" s="33"/>
      <c r="CA156" s="33"/>
      <c r="CB156" s="33"/>
      <c r="CC156" s="33"/>
      <c r="CD156" s="33"/>
      <c r="CE156" s="33"/>
      <c r="CF156" s="33"/>
      <c r="CG156" s="33"/>
      <c r="CH156" s="33"/>
      <c r="CI156" s="33"/>
      <c r="CJ156" s="33"/>
      <c r="CK156" s="33"/>
      <c r="CL156" s="33"/>
      <c r="CM156" s="33"/>
      <c r="CN156" s="33"/>
      <c r="CO156" s="33"/>
      <c r="CP156" s="33"/>
      <c r="CQ156" s="33"/>
      <c r="CR156" s="33"/>
      <c r="CS156" s="33"/>
      <c r="CT156" s="33"/>
      <c r="CU156" s="33"/>
      <c r="CV156" s="33"/>
      <c r="CW156" s="33"/>
      <c r="CX156" s="33"/>
      <c r="CY156" s="33"/>
      <c r="CZ156" s="33"/>
      <c r="DA156" s="33"/>
      <c r="DB156" s="33"/>
      <c r="DC156" s="33"/>
      <c r="DD156" s="33"/>
      <c r="DE156" s="33"/>
      <c r="DF156" s="33"/>
      <c r="DG156" s="33"/>
      <c r="DH156" s="33"/>
      <c r="DI156" s="33"/>
      <c r="DJ156" s="33"/>
      <c r="DK156" s="33"/>
      <c r="DL156" s="33"/>
      <c r="DM156" s="33"/>
      <c r="DN156" s="33"/>
      <c r="DO156" s="33"/>
      <c r="DP156" s="33"/>
      <c r="DQ156" s="33"/>
      <c r="DR156" s="33"/>
      <c r="DS156" s="33"/>
      <c r="DT156" s="33"/>
      <c r="DU156" s="33"/>
      <c r="DV156" s="33"/>
      <c r="DW156" s="33"/>
      <c r="DX156" s="33"/>
      <c r="DY156" s="33"/>
      <c r="DZ156" s="33"/>
    </row>
    <row r="157" spans="1:134" ht="15" x14ac:dyDescent="0.25">
      <c r="C157" s="33"/>
      <c r="D157" s="33"/>
      <c r="G157" s="48"/>
      <c r="H157" s="48"/>
      <c r="K157" s="43"/>
      <c r="L157" s="43"/>
      <c r="M157" s="46">
        <v>697</v>
      </c>
      <c r="N157" s="46">
        <v>1918.72</v>
      </c>
      <c r="W157" s="102"/>
      <c r="X157" s="102"/>
      <c r="AA157" s="50"/>
      <c r="AB157" s="50"/>
      <c r="AE157" s="50"/>
      <c r="AF157" s="50"/>
      <c r="AI157" s="50"/>
      <c r="AJ157" s="50"/>
      <c r="AM157" s="50"/>
      <c r="AN157" s="50"/>
      <c r="AQ157" s="50"/>
      <c r="AR157" s="50"/>
      <c r="AU157" s="50"/>
      <c r="AV157" s="50"/>
      <c r="AW157" s="50"/>
      <c r="AX157" s="50"/>
      <c r="AY157" s="97"/>
      <c r="AZ157" s="97"/>
      <c r="BA157" s="97"/>
      <c r="BB157" s="97"/>
      <c r="BC157" s="97"/>
      <c r="BD157" s="97"/>
      <c r="BE157" s="97"/>
      <c r="BF157" s="97"/>
      <c r="BG157" s="97"/>
      <c r="BH157" s="97"/>
      <c r="BI157" s="97"/>
      <c r="BJ157" s="97"/>
      <c r="BK157" s="97"/>
      <c r="BL157" s="97"/>
      <c r="BM157" s="97"/>
      <c r="BN157" s="97"/>
      <c r="BO157" s="97"/>
      <c r="BP157" s="97"/>
      <c r="BQ157" s="97"/>
      <c r="BR157" s="33"/>
      <c r="BS157" s="33"/>
      <c r="BT157" s="33"/>
      <c r="BU157" s="33"/>
      <c r="BV157" s="33"/>
      <c r="BW157" s="33"/>
      <c r="BX157" s="33"/>
      <c r="BY157" s="33"/>
      <c r="BZ157" s="33"/>
      <c r="CA157" s="33"/>
      <c r="CB157" s="33"/>
      <c r="CC157" s="33"/>
      <c r="CD157" s="33"/>
      <c r="CE157" s="33"/>
      <c r="CF157" s="33"/>
      <c r="CG157" s="33"/>
      <c r="CH157" s="33"/>
      <c r="CI157" s="33"/>
      <c r="CJ157" s="33"/>
      <c r="CK157" s="33"/>
      <c r="CL157" s="33"/>
      <c r="CM157" s="33"/>
      <c r="CN157" s="33"/>
      <c r="CO157" s="33"/>
      <c r="CP157" s="33"/>
      <c r="CQ157" s="33"/>
      <c r="CR157" s="33"/>
      <c r="CS157" s="33"/>
      <c r="CT157" s="33"/>
      <c r="CU157" s="33"/>
      <c r="CV157" s="33"/>
      <c r="CW157" s="33"/>
      <c r="CX157" s="33"/>
      <c r="CY157" s="33"/>
      <c r="CZ157" s="33"/>
      <c r="DA157" s="33"/>
      <c r="DB157" s="33"/>
      <c r="DC157" s="33"/>
      <c r="DD157" s="33"/>
      <c r="DE157" s="33"/>
      <c r="DF157" s="33"/>
      <c r="DG157" s="33"/>
      <c r="DH157" s="33"/>
      <c r="DI157" s="33"/>
      <c r="DJ157" s="33"/>
      <c r="DK157" s="33"/>
      <c r="DL157" s="33"/>
      <c r="DM157" s="33"/>
      <c r="DN157" s="33"/>
      <c r="DO157" s="33"/>
      <c r="DP157" s="33"/>
      <c r="DQ157" s="33"/>
      <c r="DR157" s="33"/>
      <c r="DS157" s="33"/>
      <c r="DT157" s="33"/>
      <c r="DU157" s="33"/>
      <c r="DV157" s="33"/>
      <c r="DW157" s="33"/>
      <c r="DX157" s="33"/>
      <c r="DY157" s="33"/>
      <c r="DZ157" s="33"/>
    </row>
    <row r="158" spans="1:134" ht="15" x14ac:dyDescent="0.25">
      <c r="C158" s="33"/>
      <c r="D158" s="33"/>
      <c r="G158" s="48"/>
      <c r="H158" s="48"/>
      <c r="M158" s="46">
        <v>698</v>
      </c>
      <c r="N158" s="46">
        <v>1861.92</v>
      </c>
      <c r="W158" s="102"/>
      <c r="X158" s="102"/>
      <c r="AA158" s="50"/>
      <c r="AB158" s="50"/>
      <c r="AE158" s="50"/>
      <c r="AF158" s="50"/>
      <c r="AI158" s="50"/>
      <c r="AJ158" s="50"/>
      <c r="AM158" s="50"/>
      <c r="AN158" s="50"/>
      <c r="AQ158" s="50"/>
      <c r="AR158" s="50"/>
      <c r="AU158" s="50"/>
      <c r="AV158" s="50"/>
      <c r="AW158" s="50"/>
      <c r="AX158" s="50"/>
      <c r="AY158" s="97"/>
      <c r="AZ158" s="97"/>
      <c r="BA158" s="97"/>
      <c r="BB158" s="97"/>
      <c r="BC158" s="97"/>
      <c r="BD158" s="97"/>
      <c r="BE158" s="97"/>
      <c r="BF158" s="97"/>
      <c r="BG158" s="97"/>
      <c r="BH158" s="97"/>
      <c r="BI158" s="97"/>
      <c r="BJ158" s="97"/>
      <c r="BK158" s="97"/>
      <c r="BL158" s="97"/>
      <c r="BM158" s="97"/>
      <c r="BN158" s="97"/>
      <c r="BO158" s="97"/>
      <c r="BP158" s="97"/>
      <c r="BQ158" s="97"/>
      <c r="BR158" s="33"/>
      <c r="BS158" s="33"/>
      <c r="BT158" s="33"/>
      <c r="BU158" s="33"/>
      <c r="BV158" s="33"/>
      <c r="BW158" s="33"/>
      <c r="BX158" s="33"/>
      <c r="BY158" s="33"/>
      <c r="BZ158" s="33"/>
      <c r="CA158" s="33"/>
      <c r="CB158" s="33"/>
      <c r="CC158" s="33"/>
      <c r="CD158" s="33"/>
      <c r="CE158" s="33"/>
      <c r="CF158" s="33"/>
      <c r="CG158" s="33"/>
      <c r="CH158" s="33"/>
      <c r="CI158" s="33"/>
      <c r="CJ158" s="33"/>
      <c r="CK158" s="33"/>
      <c r="CL158" s="33"/>
      <c r="CM158" s="33"/>
      <c r="CN158" s="33"/>
      <c r="CO158" s="33"/>
      <c r="CP158" s="33"/>
      <c r="CQ158" s="33"/>
      <c r="CR158" s="33"/>
      <c r="CS158" s="33"/>
      <c r="CT158" s="33"/>
      <c r="CU158" s="33"/>
      <c r="CV158" s="33"/>
      <c r="CW158" s="33"/>
      <c r="CX158" s="33"/>
      <c r="CY158" s="33"/>
      <c r="CZ158" s="33"/>
      <c r="DA158" s="33"/>
      <c r="DB158" s="33"/>
      <c r="DC158" s="33"/>
      <c r="DD158" s="33"/>
      <c r="DE158" s="33"/>
      <c r="DF158" s="33"/>
      <c r="DG158" s="33"/>
      <c r="DH158" s="33"/>
      <c r="DI158" s="33"/>
      <c r="DJ158" s="33"/>
      <c r="DK158" s="33"/>
      <c r="DL158" s="33"/>
      <c r="DM158" s="33"/>
      <c r="DN158" s="33"/>
      <c r="DO158" s="33"/>
      <c r="DP158" s="33"/>
      <c r="DQ158" s="33"/>
      <c r="DR158" s="33"/>
      <c r="DS158" s="33"/>
      <c r="DT158" s="33"/>
      <c r="DU158" s="33"/>
      <c r="DV158" s="33"/>
      <c r="DW158" s="33"/>
      <c r="DX158" s="33"/>
      <c r="DY158" s="33"/>
      <c r="DZ158" s="33"/>
    </row>
    <row r="159" spans="1:134" x14ac:dyDescent="0.2">
      <c r="M159" s="46">
        <v>699</v>
      </c>
      <c r="N159" s="46">
        <v>1845.15</v>
      </c>
    </row>
    <row r="160" spans="1:134" x14ac:dyDescent="0.2">
      <c r="M160" s="46">
        <v>700</v>
      </c>
      <c r="N160" s="46">
        <v>1803.86</v>
      </c>
    </row>
  </sheetData>
  <phoneticPr fontId="5"/>
  <pageMargins left="0.75" right="0.75" top="1" bottom="1" header="0.5" footer="0.5"/>
  <pageSetup paperSize="9" orientation="portrait" horizontalDpi="4294967292" verticalDpi="429496729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D160"/>
  <sheetViews>
    <sheetView workbookViewId="0">
      <selection activeCell="J16" sqref="J16"/>
    </sheetView>
  </sheetViews>
  <sheetFormatPr defaultRowHeight="12.75" x14ac:dyDescent="0.2"/>
  <cols>
    <col min="5" max="6" width="9" style="53"/>
    <col min="7" max="8" width="9" style="49"/>
    <col min="9" max="11" width="9" style="44"/>
    <col min="12" max="12" width="10.75" style="44"/>
    <col min="13" max="16" width="9" style="46"/>
    <col min="17" max="20" width="9" style="49"/>
    <col min="21" max="24" width="9" style="104"/>
    <col min="25" max="68" width="9" style="96"/>
  </cols>
  <sheetData>
    <row r="1" spans="1:134" s="4" customFormat="1" ht="21" x14ac:dyDescent="0.35">
      <c r="A1" s="139" t="s">
        <v>164</v>
      </c>
      <c r="B1" s="139"/>
      <c r="C1" s="139"/>
      <c r="D1" s="139"/>
      <c r="E1" s="140" t="s">
        <v>165</v>
      </c>
      <c r="F1" s="140"/>
      <c r="G1" s="140"/>
      <c r="H1" s="140"/>
      <c r="I1" s="141" t="s">
        <v>166</v>
      </c>
      <c r="J1" s="141"/>
      <c r="K1" s="141"/>
      <c r="L1" s="141"/>
      <c r="M1" s="142" t="s">
        <v>110</v>
      </c>
      <c r="N1" s="142"/>
      <c r="O1" s="142"/>
      <c r="P1" s="142"/>
      <c r="Q1" s="143" t="s">
        <v>167</v>
      </c>
      <c r="R1" s="143"/>
      <c r="S1" s="143"/>
      <c r="T1" s="143"/>
      <c r="U1" s="144" t="s">
        <v>168</v>
      </c>
      <c r="V1" s="144"/>
      <c r="W1" s="145"/>
      <c r="X1" s="145"/>
      <c r="Y1" s="146"/>
      <c r="Z1" s="146"/>
      <c r="AA1" s="146"/>
      <c r="AB1" s="146"/>
      <c r="AC1" s="146"/>
      <c r="AD1" s="146"/>
      <c r="AE1" s="146"/>
      <c r="AF1" s="146"/>
      <c r="AG1" s="146"/>
      <c r="AH1" s="146"/>
      <c r="AI1" s="146"/>
      <c r="AJ1" s="146"/>
      <c r="AK1" s="146"/>
      <c r="AL1" s="146"/>
      <c r="AM1" s="146"/>
      <c r="AN1" s="146"/>
      <c r="AO1" s="146"/>
      <c r="AP1" s="146"/>
      <c r="AQ1" s="146"/>
      <c r="AR1" s="146"/>
      <c r="AS1" s="146"/>
      <c r="AT1" s="146"/>
      <c r="AU1" s="146"/>
      <c r="AV1" s="146"/>
      <c r="AW1" s="146"/>
      <c r="AX1" s="146"/>
      <c r="AY1" s="146"/>
      <c r="AZ1" s="146"/>
      <c r="BA1" s="146"/>
      <c r="BB1" s="146"/>
      <c r="BC1" s="147"/>
      <c r="BD1" s="147"/>
      <c r="BE1" s="147"/>
      <c r="BF1" s="147"/>
      <c r="BG1" s="147"/>
      <c r="BH1" s="147"/>
      <c r="BI1" s="147"/>
      <c r="BJ1" s="147"/>
      <c r="BK1" s="147"/>
      <c r="BL1" s="147"/>
      <c r="BM1" s="147"/>
      <c r="BN1" s="147"/>
      <c r="BO1" s="147"/>
      <c r="BP1" s="147"/>
      <c r="BQ1" s="147"/>
      <c r="BR1" s="148"/>
      <c r="BS1" s="148"/>
      <c r="BT1" s="148"/>
      <c r="BU1" s="148"/>
      <c r="BV1" s="148"/>
      <c r="BW1" s="148"/>
      <c r="BX1" s="148"/>
      <c r="BY1" s="148"/>
      <c r="BZ1" s="148"/>
      <c r="CA1" s="148"/>
      <c r="CB1" s="148"/>
      <c r="CC1" s="148"/>
      <c r="CD1" s="148"/>
      <c r="CE1" s="148"/>
      <c r="CF1" s="148"/>
      <c r="CG1" s="148"/>
      <c r="CH1" s="148"/>
      <c r="CI1" s="148"/>
      <c r="CJ1" s="148"/>
      <c r="CK1" s="148"/>
      <c r="CL1" s="148"/>
      <c r="CM1" s="148"/>
      <c r="CN1" s="148"/>
      <c r="CO1" s="148"/>
      <c r="CP1" s="148"/>
      <c r="CQ1" s="148"/>
      <c r="CR1" s="148"/>
      <c r="CS1" s="148"/>
      <c r="CT1" s="148"/>
      <c r="CU1" s="148"/>
      <c r="CV1" s="148"/>
      <c r="CW1" s="148"/>
      <c r="CX1" s="148"/>
      <c r="CY1" s="148"/>
      <c r="CZ1" s="148"/>
      <c r="DA1" s="148"/>
      <c r="DB1" s="148"/>
      <c r="DC1" s="148"/>
      <c r="DD1" s="148"/>
      <c r="DE1" s="148"/>
      <c r="DF1" s="148"/>
      <c r="DG1" s="148"/>
      <c r="DH1" s="148"/>
      <c r="DI1" s="148"/>
      <c r="DJ1" s="148"/>
      <c r="DK1" s="148"/>
      <c r="DL1" s="148"/>
      <c r="DM1" s="148"/>
      <c r="DN1" s="148"/>
      <c r="DO1" s="148"/>
      <c r="DP1" s="148"/>
      <c r="DQ1" s="148"/>
      <c r="DR1" s="148"/>
      <c r="DS1" s="148"/>
      <c r="DT1" s="148"/>
      <c r="DU1" s="148"/>
      <c r="DV1" s="148"/>
      <c r="DW1" s="148"/>
      <c r="DX1" s="148"/>
      <c r="DY1" s="148"/>
      <c r="DZ1" s="148"/>
      <c r="EA1" s="148"/>
      <c r="EB1" s="148"/>
      <c r="EC1" s="148"/>
      <c r="ED1" s="148"/>
    </row>
    <row r="2" spans="1:134" s="2" customFormat="1" ht="15" x14ac:dyDescent="0.25">
      <c r="A2" s="42">
        <v>156</v>
      </c>
      <c r="B2" s="42"/>
      <c r="C2" s="42">
        <v>96</v>
      </c>
      <c r="D2" s="42"/>
      <c r="E2" s="43">
        <v>156</v>
      </c>
      <c r="F2" s="43"/>
      <c r="G2" s="43">
        <v>96</v>
      </c>
      <c r="H2" s="43"/>
      <c r="I2" s="45">
        <v>156</v>
      </c>
      <c r="J2" s="45"/>
      <c r="K2" s="45">
        <v>96</v>
      </c>
      <c r="L2" s="45"/>
      <c r="M2" s="48">
        <v>156</v>
      </c>
      <c r="N2" s="48"/>
      <c r="O2" s="48">
        <v>96</v>
      </c>
      <c r="P2" s="48"/>
      <c r="Q2" s="47">
        <v>156</v>
      </c>
      <c r="R2" s="47"/>
      <c r="S2" s="47">
        <v>96</v>
      </c>
      <c r="T2" s="47"/>
      <c r="U2" s="101">
        <v>156</v>
      </c>
      <c r="V2" s="101"/>
      <c r="W2" s="102">
        <v>96</v>
      </c>
      <c r="X2" s="102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  <c r="AO2" s="50"/>
      <c r="AP2" s="50"/>
      <c r="AQ2" s="50"/>
      <c r="AR2" s="50"/>
      <c r="AS2" s="50"/>
      <c r="AT2" s="50"/>
      <c r="AU2" s="50"/>
      <c r="AV2" s="50"/>
      <c r="AW2" s="50"/>
      <c r="AX2" s="50"/>
      <c r="AY2" s="50"/>
      <c r="AZ2" s="50"/>
      <c r="BA2" s="50"/>
      <c r="BB2" s="50"/>
      <c r="BC2" s="97"/>
      <c r="BD2" s="97"/>
      <c r="BE2" s="97"/>
      <c r="BF2" s="97"/>
      <c r="BG2" s="97"/>
      <c r="BH2" s="97"/>
      <c r="BI2" s="97"/>
      <c r="BJ2" s="97"/>
      <c r="BK2" s="97"/>
      <c r="BL2" s="97"/>
      <c r="BM2" s="97"/>
      <c r="BN2" s="97"/>
      <c r="BO2" s="97"/>
      <c r="BP2" s="97"/>
      <c r="BQ2" s="33"/>
      <c r="BR2" s="33"/>
      <c r="BS2" s="33"/>
      <c r="BT2" s="33"/>
      <c r="BU2" s="33"/>
      <c r="BV2" s="33"/>
      <c r="BW2" s="33"/>
      <c r="BX2" s="33"/>
      <c r="BY2" s="33"/>
      <c r="BZ2" s="33"/>
      <c r="CA2" s="33"/>
      <c r="CB2" s="33"/>
      <c r="CC2" s="33"/>
      <c r="CD2" s="33"/>
      <c r="CE2" s="33"/>
      <c r="CF2" s="33"/>
      <c r="CG2" s="33"/>
      <c r="CH2" s="33"/>
      <c r="CI2" s="33"/>
      <c r="CJ2" s="33"/>
      <c r="CK2" s="33"/>
      <c r="CL2" s="33"/>
      <c r="CM2" s="33"/>
      <c r="CN2" s="33"/>
      <c r="CO2" s="33"/>
      <c r="CP2" s="33"/>
      <c r="CQ2" s="33"/>
      <c r="CR2" s="33"/>
      <c r="CS2" s="33"/>
      <c r="CT2" s="33"/>
      <c r="CU2" s="33"/>
      <c r="CV2" s="33"/>
      <c r="CW2" s="33"/>
      <c r="CX2" s="33"/>
      <c r="CY2" s="33"/>
      <c r="CZ2" s="33"/>
      <c r="DA2" s="33"/>
      <c r="DB2" s="33"/>
      <c r="DC2" s="33"/>
      <c r="DD2" s="33"/>
      <c r="DE2" s="33"/>
      <c r="DF2" s="33"/>
      <c r="DG2" s="33"/>
      <c r="DH2" s="33"/>
      <c r="DI2" s="33"/>
      <c r="DJ2" s="33"/>
      <c r="DK2" s="33"/>
      <c r="DL2" s="33"/>
      <c r="DM2" s="33"/>
      <c r="DN2" s="33"/>
      <c r="DO2" s="33"/>
      <c r="DP2" s="33"/>
      <c r="DQ2" s="33"/>
      <c r="DR2" s="33"/>
      <c r="DS2" s="33"/>
      <c r="DT2" s="33"/>
      <c r="DU2" s="33"/>
      <c r="DV2" s="33"/>
      <c r="DW2" s="33"/>
      <c r="DX2" s="33"/>
      <c r="DY2" s="33"/>
      <c r="DZ2" s="33"/>
      <c r="EA2" s="33"/>
      <c r="EB2" s="33"/>
      <c r="EC2" s="33"/>
      <c r="ED2" s="33"/>
    </row>
    <row r="3" spans="1:134" s="2" customFormat="1" ht="15" x14ac:dyDescent="0.25">
      <c r="A3" s="42" t="s">
        <v>137</v>
      </c>
      <c r="B3" s="42"/>
      <c r="C3" s="42" t="s">
        <v>138</v>
      </c>
      <c r="D3" s="42"/>
      <c r="E3" s="43" t="s">
        <v>139</v>
      </c>
      <c r="F3" s="43"/>
      <c r="G3" s="43" t="s">
        <v>140</v>
      </c>
      <c r="H3" s="43"/>
      <c r="I3" s="45" t="s">
        <v>141</v>
      </c>
      <c r="J3" s="45"/>
      <c r="K3" s="45" t="s">
        <v>142</v>
      </c>
      <c r="L3" s="45"/>
      <c r="M3" s="48" t="s">
        <v>143</v>
      </c>
      <c r="N3" s="48"/>
      <c r="O3" s="48" t="s">
        <v>144</v>
      </c>
      <c r="P3" s="48"/>
      <c r="Q3" s="47" t="s">
        <v>145</v>
      </c>
      <c r="R3" s="47"/>
      <c r="S3" s="47" t="s">
        <v>146</v>
      </c>
      <c r="T3" s="47"/>
      <c r="U3" s="103" t="s">
        <v>147</v>
      </c>
      <c r="V3" s="101"/>
      <c r="W3" s="102" t="s">
        <v>148</v>
      </c>
      <c r="X3" s="102"/>
      <c r="Y3" s="50"/>
      <c r="Z3" s="50"/>
      <c r="AA3" s="50"/>
      <c r="AB3" s="50"/>
      <c r="AC3" s="50"/>
      <c r="AD3" s="50"/>
      <c r="AE3" s="50"/>
      <c r="AF3" s="50"/>
      <c r="AG3" s="50"/>
      <c r="AH3" s="50"/>
      <c r="AI3" s="50"/>
      <c r="AJ3" s="50"/>
      <c r="AK3" s="98"/>
      <c r="AL3" s="50"/>
      <c r="AM3" s="50"/>
      <c r="AN3" s="50"/>
      <c r="AO3" s="50"/>
      <c r="AP3" s="50"/>
      <c r="AQ3" s="50"/>
      <c r="AR3" s="50"/>
      <c r="AS3" s="50"/>
      <c r="AT3" s="50"/>
      <c r="AU3" s="50"/>
      <c r="AV3" s="50"/>
      <c r="AW3" s="50"/>
      <c r="AX3" s="50"/>
      <c r="AY3" s="50"/>
      <c r="AZ3" s="50"/>
      <c r="BA3" s="50"/>
      <c r="BB3" s="50"/>
      <c r="BC3" s="97"/>
      <c r="BD3" s="97"/>
      <c r="BE3" s="97"/>
      <c r="BF3" s="97"/>
      <c r="BG3" s="99"/>
      <c r="BH3" s="97"/>
      <c r="BI3" s="97"/>
      <c r="BJ3" s="97"/>
      <c r="BK3" s="97"/>
      <c r="BL3" s="97"/>
      <c r="BM3" s="97"/>
      <c r="BN3" s="97"/>
      <c r="BO3" s="97"/>
      <c r="BP3" s="97"/>
      <c r="BQ3" s="33"/>
      <c r="BR3" s="33"/>
      <c r="BS3" s="33"/>
      <c r="BT3" s="33"/>
      <c r="BU3" s="33"/>
      <c r="BV3" s="33"/>
      <c r="BW3" s="33"/>
      <c r="BX3" s="33"/>
      <c r="BY3" s="33"/>
      <c r="BZ3" s="33"/>
      <c r="CA3" s="33"/>
      <c r="CB3" s="33"/>
      <c r="CC3" s="33"/>
      <c r="CD3" s="33"/>
      <c r="CE3" s="33"/>
      <c r="CF3" s="33"/>
      <c r="CG3" s="33"/>
      <c r="CH3" s="33"/>
      <c r="CI3" s="33"/>
      <c r="CJ3" s="33"/>
      <c r="CK3" s="33"/>
      <c r="CL3" s="33"/>
      <c r="CM3" s="33"/>
      <c r="CN3" s="33"/>
      <c r="CO3" s="33"/>
      <c r="CP3" s="33"/>
      <c r="CQ3" s="33"/>
      <c r="CR3" s="33"/>
      <c r="CS3" s="33"/>
      <c r="CT3" s="33"/>
      <c r="CU3" s="33"/>
      <c r="CV3" s="33"/>
      <c r="CW3" s="33"/>
      <c r="CX3" s="33"/>
      <c r="CY3" s="33"/>
      <c r="CZ3" s="33"/>
      <c r="DA3" s="33"/>
      <c r="DB3" s="33"/>
      <c r="DC3" s="33"/>
      <c r="DD3" s="33"/>
      <c r="DE3" s="33"/>
      <c r="DF3" s="33"/>
      <c r="DG3" s="33"/>
      <c r="DH3" s="33"/>
      <c r="DI3" s="33"/>
      <c r="DJ3" s="33"/>
      <c r="DK3" s="33"/>
      <c r="DL3" s="33"/>
      <c r="DM3" s="33"/>
      <c r="DN3" s="33"/>
      <c r="DO3" s="33"/>
      <c r="DP3" s="33"/>
      <c r="DQ3" s="33"/>
      <c r="DR3" s="33"/>
      <c r="DS3" s="33"/>
      <c r="DT3" s="33"/>
      <c r="DU3" s="33"/>
      <c r="DV3" s="33"/>
      <c r="DW3" s="33"/>
      <c r="DX3" s="33"/>
      <c r="DY3" s="33"/>
      <c r="DZ3" s="33"/>
      <c r="EA3" s="33"/>
      <c r="EB3" s="33"/>
      <c r="EC3" s="33"/>
      <c r="ED3" s="33"/>
    </row>
    <row r="4" spans="1:134" s="2" customFormat="1" ht="15" x14ac:dyDescent="0.25">
      <c r="A4" s="42" t="s">
        <v>61</v>
      </c>
      <c r="B4" s="42" t="s">
        <v>62</v>
      </c>
      <c r="C4" s="42" t="s">
        <v>61</v>
      </c>
      <c r="D4" s="42" t="s">
        <v>62</v>
      </c>
      <c r="E4" s="43" t="s">
        <v>61</v>
      </c>
      <c r="F4" s="43" t="s">
        <v>62</v>
      </c>
      <c r="G4" s="43" t="s">
        <v>61</v>
      </c>
      <c r="H4" s="43" t="s">
        <v>62</v>
      </c>
      <c r="I4" s="45" t="s">
        <v>61</v>
      </c>
      <c r="J4" s="45" t="s">
        <v>62</v>
      </c>
      <c r="K4" s="45" t="s">
        <v>61</v>
      </c>
      <c r="L4" s="45" t="s">
        <v>62</v>
      </c>
      <c r="M4" s="48" t="s">
        <v>61</v>
      </c>
      <c r="N4" s="48" t="s">
        <v>62</v>
      </c>
      <c r="O4" s="48" t="s">
        <v>61</v>
      </c>
      <c r="P4" s="48" t="s">
        <v>62</v>
      </c>
      <c r="Q4" s="47" t="s">
        <v>61</v>
      </c>
      <c r="R4" s="47" t="s">
        <v>62</v>
      </c>
      <c r="S4" s="47" t="s">
        <v>61</v>
      </c>
      <c r="T4" s="47" t="s">
        <v>62</v>
      </c>
      <c r="U4" s="101" t="s">
        <v>61</v>
      </c>
      <c r="V4" s="101" t="s">
        <v>62</v>
      </c>
      <c r="W4" s="102" t="s">
        <v>61</v>
      </c>
      <c r="X4" s="102" t="s">
        <v>62</v>
      </c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50"/>
      <c r="AK4" s="50"/>
      <c r="AL4" s="50"/>
      <c r="AM4" s="50"/>
      <c r="AN4" s="50"/>
      <c r="AO4" s="50"/>
      <c r="AP4" s="50"/>
      <c r="AQ4" s="50"/>
      <c r="AR4" s="50"/>
      <c r="AS4" s="50"/>
      <c r="AT4" s="50"/>
      <c r="AU4" s="50"/>
      <c r="AV4" s="50"/>
      <c r="AW4" s="50"/>
      <c r="AX4" s="50"/>
      <c r="AY4" s="50"/>
      <c r="AZ4" s="50"/>
      <c r="BA4" s="50"/>
      <c r="BB4" s="50"/>
      <c r="BC4" s="97"/>
      <c r="BD4" s="97"/>
      <c r="BE4" s="97"/>
      <c r="BF4" s="97"/>
      <c r="BG4" s="97"/>
      <c r="BH4" s="97"/>
      <c r="BI4" s="97"/>
      <c r="BJ4" s="97"/>
      <c r="BK4" s="97"/>
      <c r="BL4" s="97"/>
      <c r="BM4" s="97"/>
      <c r="BN4" s="97"/>
      <c r="BO4" s="97"/>
      <c r="BP4" s="97"/>
      <c r="BQ4" s="33"/>
      <c r="BR4" s="33"/>
      <c r="BS4" s="33"/>
      <c r="BT4" s="33"/>
      <c r="BU4" s="33"/>
      <c r="BV4" s="33"/>
      <c r="BW4" s="33"/>
      <c r="BX4" s="33"/>
      <c r="BY4" s="33"/>
      <c r="BZ4" s="33"/>
      <c r="CA4" s="33"/>
      <c r="CB4" s="33"/>
      <c r="CC4" s="33"/>
      <c r="CD4" s="33"/>
      <c r="CE4" s="33"/>
      <c r="CF4" s="33"/>
      <c r="CG4" s="33"/>
      <c r="CH4" s="33"/>
      <c r="CI4" s="33"/>
      <c r="CJ4" s="33"/>
      <c r="CK4" s="33"/>
      <c r="CL4" s="33"/>
      <c r="CM4" s="33"/>
      <c r="CN4" s="33"/>
      <c r="CO4" s="33"/>
      <c r="CP4" s="33"/>
      <c r="CQ4" s="33"/>
      <c r="CR4" s="33"/>
      <c r="CS4" s="33"/>
      <c r="CT4" s="33"/>
      <c r="CU4" s="33"/>
      <c r="CV4" s="33"/>
      <c r="CW4" s="33"/>
      <c r="CX4" s="33"/>
      <c r="CY4" s="33"/>
      <c r="CZ4" s="33"/>
      <c r="DA4" s="33"/>
      <c r="DB4" s="33"/>
      <c r="DC4" s="33"/>
      <c r="DD4" s="33"/>
      <c r="DE4" s="33"/>
      <c r="DF4" s="33"/>
      <c r="DG4" s="33"/>
      <c r="DH4" s="33"/>
      <c r="DI4" s="33"/>
      <c r="DJ4" s="33"/>
      <c r="DK4" s="33"/>
      <c r="DL4" s="33"/>
      <c r="DM4" s="33"/>
      <c r="DN4" s="33"/>
      <c r="DO4" s="33"/>
      <c r="DP4" s="33"/>
      <c r="DQ4" s="33"/>
      <c r="DR4" s="33"/>
      <c r="DS4" s="33"/>
      <c r="DT4" s="33"/>
      <c r="DU4" s="33"/>
      <c r="DV4" s="33"/>
      <c r="DW4" s="33"/>
      <c r="DX4" s="33"/>
      <c r="DY4" s="33"/>
      <c r="DZ4" s="33"/>
      <c r="EA4" s="33"/>
      <c r="EB4" s="33"/>
      <c r="EC4" s="33"/>
      <c r="ED4" s="33"/>
    </row>
    <row r="5" spans="1:134" ht="15" x14ac:dyDescent="0.25">
      <c r="A5">
        <v>550</v>
      </c>
      <c r="B5">
        <f>'1 Raw data'!B5-'1 Raw data'!$B5</f>
        <v>0</v>
      </c>
      <c r="C5">
        <v>605</v>
      </c>
      <c r="D5">
        <f>'1 Raw data'!D5-'1 Raw data'!$D5</f>
        <v>0</v>
      </c>
      <c r="E5" s="43">
        <v>550</v>
      </c>
      <c r="F5" s="43">
        <f>'1 Raw data'!F5-'1 Raw data'!$B5</f>
        <v>3548.6869999999999</v>
      </c>
      <c r="G5" s="43">
        <v>605</v>
      </c>
      <c r="H5" s="43">
        <f>'1 Raw data'!H5-'1 Raw data'!$D5</f>
        <v>1029.6779999999999</v>
      </c>
      <c r="I5" s="45">
        <v>550</v>
      </c>
      <c r="J5" s="45">
        <f>'1 Raw data'!J5-'1 Raw data'!$B5</f>
        <v>3488.0469999999996</v>
      </c>
      <c r="K5" s="45">
        <v>605</v>
      </c>
      <c r="L5" s="45">
        <f>'1 Raw data'!L5-'1 Raw data'!$D5</f>
        <v>160588.85800000001</v>
      </c>
      <c r="M5" s="48">
        <v>550</v>
      </c>
      <c r="N5" s="48">
        <f>'1 Raw data'!N5-'1 Raw data'!$B5</f>
        <v>34866.207000000002</v>
      </c>
      <c r="O5" s="48">
        <v>605</v>
      </c>
      <c r="P5" s="48">
        <f>'1 Raw data'!P5-'1 Raw data'!$D5</f>
        <v>1553.7380000000001</v>
      </c>
      <c r="Q5" s="47">
        <v>550</v>
      </c>
      <c r="R5" s="47">
        <f>'1 Raw data'!R5-'1 Raw data'!$B5</f>
        <v>9384.5070000000014</v>
      </c>
      <c r="S5" s="47">
        <v>605</v>
      </c>
      <c r="T5" s="47">
        <f>'1 Raw data'!T5-'1 Raw data'!$D5</f>
        <v>12914.958000000001</v>
      </c>
      <c r="U5" s="102">
        <v>550</v>
      </c>
      <c r="V5" s="102">
        <f>'1 Raw data'!V5-'1 Raw data'!$B5</f>
        <v>9166.607</v>
      </c>
      <c r="W5" s="102">
        <v>605</v>
      </c>
      <c r="X5" s="102">
        <f>'1 Raw data'!X5-'1 Raw data'!$D5</f>
        <v>21111.258000000002</v>
      </c>
    </row>
    <row r="6" spans="1:134" ht="15" x14ac:dyDescent="0.25">
      <c r="A6">
        <v>551</v>
      </c>
      <c r="B6">
        <f>'1 Raw data'!B6-'1 Raw data'!$B6</f>
        <v>0</v>
      </c>
      <c r="C6">
        <v>606</v>
      </c>
      <c r="D6">
        <f>'1 Raw data'!D6-'1 Raw data'!$D6</f>
        <v>0</v>
      </c>
      <c r="E6" s="43">
        <v>551</v>
      </c>
      <c r="F6" s="43">
        <f>'1 Raw data'!F6-'1 Raw data'!$B6</f>
        <v>4851.4870000000001</v>
      </c>
      <c r="G6" s="43">
        <v>606</v>
      </c>
      <c r="H6" s="43">
        <f>'1 Raw data'!H6-'1 Raw data'!$D6</f>
        <v>1056.9699999999998</v>
      </c>
      <c r="I6" s="45">
        <v>551</v>
      </c>
      <c r="J6" s="45">
        <f>'1 Raw data'!J6-'1 Raw data'!$B6</f>
        <v>4540.0470000000005</v>
      </c>
      <c r="K6" s="45">
        <v>606</v>
      </c>
      <c r="L6" s="45">
        <f>'1 Raw data'!L6-'1 Raw data'!$D6</f>
        <v>162057.85</v>
      </c>
      <c r="M6" s="48">
        <v>551</v>
      </c>
      <c r="N6" s="48">
        <f>'1 Raw data'!N6-'1 Raw data'!$B6</f>
        <v>47345.747000000003</v>
      </c>
      <c r="O6" s="48">
        <v>606</v>
      </c>
      <c r="P6" s="48">
        <f>'1 Raw data'!P6-'1 Raw data'!$D6</f>
        <v>1591.81</v>
      </c>
      <c r="Q6" s="47">
        <v>551</v>
      </c>
      <c r="R6" s="47">
        <f>'1 Raw data'!R6-'1 Raw data'!$B6</f>
        <v>12781.646999999999</v>
      </c>
      <c r="S6" s="47">
        <v>606</v>
      </c>
      <c r="T6" s="47">
        <f>'1 Raw data'!T6-'1 Raw data'!$D6</f>
        <v>12855.15</v>
      </c>
      <c r="U6" s="102">
        <v>551</v>
      </c>
      <c r="V6" s="102">
        <f>'1 Raw data'!V6-'1 Raw data'!$B6</f>
        <v>12450.746999999999</v>
      </c>
      <c r="W6" s="102">
        <v>606</v>
      </c>
      <c r="X6" s="102">
        <f>'1 Raw data'!X6-'1 Raw data'!$D6</f>
        <v>21379.75</v>
      </c>
    </row>
    <row r="7" spans="1:134" ht="15" x14ac:dyDescent="0.25">
      <c r="A7">
        <v>552</v>
      </c>
      <c r="B7">
        <f>'1 Raw data'!B7-'1 Raw data'!$B7</f>
        <v>0</v>
      </c>
      <c r="C7">
        <v>607</v>
      </c>
      <c r="D7">
        <f>'1 Raw data'!D7-'1 Raw data'!$D7</f>
        <v>0</v>
      </c>
      <c r="E7" s="43">
        <v>552</v>
      </c>
      <c r="F7" s="43">
        <f>'1 Raw data'!F7-'1 Raw data'!$B7</f>
        <v>6071.3899999999994</v>
      </c>
      <c r="G7" s="43">
        <v>607</v>
      </c>
      <c r="H7" s="43">
        <f>'1 Raw data'!H7-'1 Raw data'!$D7</f>
        <v>1035.6849999999999</v>
      </c>
      <c r="I7" s="45">
        <v>552</v>
      </c>
      <c r="J7" s="45">
        <f>'1 Raw data'!J7-'1 Raw data'!$B7</f>
        <v>5799.8899999999994</v>
      </c>
      <c r="K7" s="45">
        <v>607</v>
      </c>
      <c r="L7" s="45">
        <f>'1 Raw data'!L7-'1 Raw data'!$D7</f>
        <v>164978.85500000001</v>
      </c>
      <c r="M7" s="48">
        <v>552</v>
      </c>
      <c r="N7" s="48">
        <f>'1 Raw data'!N7-'1 Raw data'!$B7</f>
        <v>61415.399999999994</v>
      </c>
      <c r="O7" s="48">
        <v>607</v>
      </c>
      <c r="P7" s="48">
        <f>'1 Raw data'!P7-'1 Raw data'!$D7</f>
        <v>1533.9749999999999</v>
      </c>
      <c r="Q7" s="47">
        <v>552</v>
      </c>
      <c r="R7" s="47">
        <f>'1 Raw data'!R7-'1 Raw data'!$B7</f>
        <v>16307.8</v>
      </c>
      <c r="S7" s="47">
        <v>607</v>
      </c>
      <c r="T7" s="47">
        <f>'1 Raw data'!T7-'1 Raw data'!$D7</f>
        <v>13144.355</v>
      </c>
      <c r="U7" s="102">
        <v>552</v>
      </c>
      <c r="V7" s="102">
        <f>'1 Raw data'!V7-'1 Raw data'!$B7</f>
        <v>15825.8</v>
      </c>
      <c r="W7" s="102">
        <v>607</v>
      </c>
      <c r="X7" s="102">
        <f>'1 Raw data'!X7-'1 Raw data'!$D7</f>
        <v>21703.454999999998</v>
      </c>
    </row>
    <row r="8" spans="1:134" ht="15" x14ac:dyDescent="0.25">
      <c r="A8">
        <v>553</v>
      </c>
      <c r="B8">
        <f>'1 Raw data'!B8-'1 Raw data'!$B8</f>
        <v>0</v>
      </c>
      <c r="C8">
        <v>608</v>
      </c>
      <c r="D8">
        <f>'1 Raw data'!D8-'1 Raw data'!$D8</f>
        <v>0</v>
      </c>
      <c r="E8" s="43">
        <v>553</v>
      </c>
      <c r="F8" s="43">
        <f>'1 Raw data'!F8-'1 Raw data'!$B8</f>
        <v>7047.54</v>
      </c>
      <c r="G8" s="43">
        <v>608</v>
      </c>
      <c r="H8" s="43">
        <f>'1 Raw data'!H8-'1 Raw data'!$D8</f>
        <v>990.38699999999994</v>
      </c>
      <c r="I8" s="45">
        <v>553</v>
      </c>
      <c r="J8" s="45">
        <f>'1 Raw data'!J8-'1 Raw data'!$B8</f>
        <v>6783.1500000000005</v>
      </c>
      <c r="K8" s="45">
        <v>608</v>
      </c>
      <c r="L8" s="45">
        <f>'1 Raw data'!L8-'1 Raw data'!$D8</f>
        <v>166472.367</v>
      </c>
      <c r="M8" s="48">
        <v>553</v>
      </c>
      <c r="N8" s="48">
        <f>'1 Raw data'!N8-'1 Raw data'!$B8</f>
        <v>74399.63</v>
      </c>
      <c r="O8" s="48">
        <v>608</v>
      </c>
      <c r="P8" s="48">
        <f>'1 Raw data'!P8-'1 Raw data'!$D8</f>
        <v>1560.7270000000001</v>
      </c>
      <c r="Q8" s="47">
        <v>553</v>
      </c>
      <c r="R8" s="47">
        <f>'1 Raw data'!R8-'1 Raw data'!$B8</f>
        <v>19622.43</v>
      </c>
      <c r="S8" s="47">
        <v>608</v>
      </c>
      <c r="T8" s="47">
        <f>'1 Raw data'!T8-'1 Raw data'!$D8</f>
        <v>13331.867</v>
      </c>
      <c r="U8" s="102">
        <v>553</v>
      </c>
      <c r="V8" s="102">
        <f>'1 Raw data'!V8-'1 Raw data'!$B8</f>
        <v>19031.330000000002</v>
      </c>
      <c r="W8" s="102">
        <v>608</v>
      </c>
      <c r="X8" s="102">
        <f>'1 Raw data'!X8-'1 Raw data'!$D8</f>
        <v>21852.066999999999</v>
      </c>
    </row>
    <row r="9" spans="1:134" ht="15" x14ac:dyDescent="0.25">
      <c r="A9">
        <v>554</v>
      </c>
      <c r="B9">
        <f>'1 Raw data'!B9-'1 Raw data'!$B9</f>
        <v>0</v>
      </c>
      <c r="C9">
        <v>609</v>
      </c>
      <c r="D9">
        <f>'1 Raw data'!D9-'1 Raw data'!$D9</f>
        <v>0</v>
      </c>
      <c r="E9" s="43">
        <v>554</v>
      </c>
      <c r="F9" s="43">
        <f>'1 Raw data'!F9-'1 Raw data'!$B9</f>
        <v>7909.2199999999993</v>
      </c>
      <c r="G9" s="43">
        <v>609</v>
      </c>
      <c r="H9" s="43">
        <f>'1 Raw data'!H9-'1 Raw data'!$D9</f>
        <v>1081.7059999999999</v>
      </c>
      <c r="I9" s="45">
        <v>554</v>
      </c>
      <c r="J9" s="45">
        <f>'1 Raw data'!J9-'1 Raw data'!$B9</f>
        <v>7514.8600000000006</v>
      </c>
      <c r="K9" s="45">
        <v>609</v>
      </c>
      <c r="L9" s="45">
        <f>'1 Raw data'!L9-'1 Raw data'!$D9</f>
        <v>166560.37599999999</v>
      </c>
      <c r="M9" s="48">
        <v>554</v>
      </c>
      <c r="N9" s="48">
        <f>'1 Raw data'!N9-'1 Raw data'!$B9</f>
        <v>85237.89</v>
      </c>
      <c r="O9" s="48">
        <v>609</v>
      </c>
      <c r="P9" s="48">
        <f>'1 Raw data'!P9-'1 Raw data'!$D9</f>
        <v>1552.4460000000001</v>
      </c>
      <c r="Q9" s="47">
        <v>554</v>
      </c>
      <c r="R9" s="47">
        <f>'1 Raw data'!R9-'1 Raw data'!$B9</f>
        <v>22621.89</v>
      </c>
      <c r="S9" s="47">
        <v>609</v>
      </c>
      <c r="T9" s="47">
        <f>'1 Raw data'!T9-'1 Raw data'!$D9</f>
        <v>13300.675999999999</v>
      </c>
      <c r="U9" s="102">
        <v>554</v>
      </c>
      <c r="V9" s="102">
        <f>'1 Raw data'!V9-'1 Raw data'!$B9</f>
        <v>21544.49</v>
      </c>
      <c r="W9" s="102">
        <v>609</v>
      </c>
      <c r="X9" s="102">
        <f>'1 Raw data'!X9-'1 Raw data'!$D9</f>
        <v>21975.776000000002</v>
      </c>
    </row>
    <row r="10" spans="1:134" ht="15" x14ac:dyDescent="0.25">
      <c r="A10">
        <v>555</v>
      </c>
      <c r="B10">
        <f>'1 Raw data'!B10-'1 Raw data'!$B10</f>
        <v>0</v>
      </c>
      <c r="C10">
        <v>610</v>
      </c>
      <c r="D10">
        <f>'1 Raw data'!D10-'1 Raw data'!$D10</f>
        <v>0</v>
      </c>
      <c r="E10" s="43">
        <v>555</v>
      </c>
      <c r="F10" s="43">
        <f>'1 Raw data'!F10-'1 Raw data'!$B10</f>
        <v>8236.4500000000007</v>
      </c>
      <c r="G10" s="43">
        <v>610</v>
      </c>
      <c r="H10" s="43">
        <f>'1 Raw data'!H10-'1 Raw data'!$D10</f>
        <v>1002.871</v>
      </c>
      <c r="I10" s="45">
        <v>555</v>
      </c>
      <c r="J10" s="45">
        <f>'1 Raw data'!J10-'1 Raw data'!$B10</f>
        <v>7871.14</v>
      </c>
      <c r="K10" s="45">
        <v>610</v>
      </c>
      <c r="L10" s="45">
        <f>'1 Raw data'!L10-'1 Raw data'!$D10</f>
        <v>166263.13099999999</v>
      </c>
      <c r="M10" s="48">
        <v>555</v>
      </c>
      <c r="N10" s="48">
        <f>'1 Raw data'!N10-'1 Raw data'!$B10</f>
        <v>92937.58</v>
      </c>
      <c r="O10" s="48">
        <v>610</v>
      </c>
      <c r="P10" s="48">
        <f>'1 Raw data'!P10-'1 Raw data'!$D10</f>
        <v>1513.6410000000001</v>
      </c>
      <c r="Q10" s="47">
        <v>555</v>
      </c>
      <c r="R10" s="47">
        <f>'1 Raw data'!R10-'1 Raw data'!$B10</f>
        <v>24240.78</v>
      </c>
      <c r="S10" s="47">
        <v>610</v>
      </c>
      <c r="T10" s="47">
        <f>'1 Raw data'!T10-'1 Raw data'!$D10</f>
        <v>13326.231</v>
      </c>
      <c r="U10" s="102">
        <v>555</v>
      </c>
      <c r="V10" s="102">
        <f>'1 Raw data'!V10-'1 Raw data'!$B10</f>
        <v>23347.079999999998</v>
      </c>
      <c r="W10" s="102">
        <v>610</v>
      </c>
      <c r="X10" s="102">
        <f>'1 Raw data'!X10-'1 Raw data'!$D10</f>
        <v>21725.331000000002</v>
      </c>
    </row>
    <row r="11" spans="1:134" ht="15" x14ac:dyDescent="0.25">
      <c r="A11">
        <v>556</v>
      </c>
      <c r="B11">
        <f>'1 Raw data'!B11-'1 Raw data'!$B11</f>
        <v>0</v>
      </c>
      <c r="C11">
        <v>611</v>
      </c>
      <c r="D11">
        <f>'1 Raw data'!D11-'1 Raw data'!$D11</f>
        <v>0</v>
      </c>
      <c r="E11" s="43">
        <v>556</v>
      </c>
      <c r="F11" s="43">
        <f>'1 Raw data'!F11-'1 Raw data'!$B11</f>
        <v>8707.5499999999993</v>
      </c>
      <c r="G11" s="43">
        <v>611</v>
      </c>
      <c r="H11" s="43">
        <f>'1 Raw data'!H11-'1 Raw data'!$D11</f>
        <v>1010.614</v>
      </c>
      <c r="I11" s="45">
        <v>556</v>
      </c>
      <c r="J11" s="45">
        <f>'1 Raw data'!J11-'1 Raw data'!$B11</f>
        <v>8292.869999999999</v>
      </c>
      <c r="K11" s="45">
        <v>611</v>
      </c>
      <c r="L11" s="45">
        <f>'1 Raw data'!L11-'1 Raw data'!$D11</f>
        <v>164748.394</v>
      </c>
      <c r="M11" s="48">
        <v>556</v>
      </c>
      <c r="N11" s="48">
        <f>'1 Raw data'!N11-'1 Raw data'!$B11</f>
        <v>99375.55</v>
      </c>
      <c r="O11" s="48">
        <v>611</v>
      </c>
      <c r="P11" s="48">
        <f>'1 Raw data'!P11-'1 Raw data'!$D11</f>
        <v>1496.5939999999998</v>
      </c>
      <c r="Q11" s="47">
        <v>556</v>
      </c>
      <c r="R11" s="47">
        <f>'1 Raw data'!R11-'1 Raw data'!$B11</f>
        <v>25686.85</v>
      </c>
      <c r="S11" s="47">
        <v>611</v>
      </c>
      <c r="T11" s="47">
        <f>'1 Raw data'!T11-'1 Raw data'!$D11</f>
        <v>13117.994000000001</v>
      </c>
      <c r="U11" s="102">
        <v>556</v>
      </c>
      <c r="V11" s="102">
        <f>'1 Raw data'!V11-'1 Raw data'!$B11</f>
        <v>24811.75</v>
      </c>
      <c r="W11" s="102">
        <v>611</v>
      </c>
      <c r="X11" s="102">
        <f>'1 Raw data'!X11-'1 Raw data'!$D11</f>
        <v>21592.894</v>
      </c>
    </row>
    <row r="12" spans="1:134" ht="15" x14ac:dyDescent="0.25">
      <c r="A12">
        <v>557</v>
      </c>
      <c r="B12">
        <f>'1 Raw data'!B12-'1 Raw data'!$B12</f>
        <v>0</v>
      </c>
      <c r="C12">
        <v>612</v>
      </c>
      <c r="D12">
        <f>'1 Raw data'!D12-'1 Raw data'!$D12</f>
        <v>0</v>
      </c>
      <c r="E12" s="43">
        <v>557</v>
      </c>
      <c r="F12" s="43">
        <f>'1 Raw data'!F12-'1 Raw data'!$B12</f>
        <v>8880.15</v>
      </c>
      <c r="G12" s="43">
        <v>612</v>
      </c>
      <c r="H12" s="43">
        <f>'1 Raw data'!H12-'1 Raw data'!$D12</f>
        <v>983.35400000000004</v>
      </c>
      <c r="I12" s="45">
        <v>557</v>
      </c>
      <c r="J12" s="45">
        <f>'1 Raw data'!J12-'1 Raw data'!$B12</f>
        <v>8407.4299999999985</v>
      </c>
      <c r="K12" s="45">
        <v>612</v>
      </c>
      <c r="L12" s="45">
        <f>'1 Raw data'!L12-'1 Raw data'!$D12</f>
        <v>162865.13399999999</v>
      </c>
      <c r="M12" s="48">
        <v>557</v>
      </c>
      <c r="N12" s="48">
        <f>'1 Raw data'!N12-'1 Raw data'!$B12</f>
        <v>103523.55</v>
      </c>
      <c r="O12" s="48">
        <v>612</v>
      </c>
      <c r="P12" s="48">
        <f>'1 Raw data'!P12-'1 Raw data'!$D12</f>
        <v>1453.5740000000001</v>
      </c>
      <c r="Q12" s="47">
        <v>557</v>
      </c>
      <c r="R12" s="47">
        <f>'1 Raw data'!R12-'1 Raw data'!$B12</f>
        <v>26590.45</v>
      </c>
      <c r="S12" s="47">
        <v>612</v>
      </c>
      <c r="T12" s="47">
        <f>'1 Raw data'!T12-'1 Raw data'!$D12</f>
        <v>12936.134</v>
      </c>
      <c r="U12" s="102">
        <v>557</v>
      </c>
      <c r="V12" s="102">
        <f>'1 Raw data'!V12-'1 Raw data'!$B12</f>
        <v>25722.25</v>
      </c>
      <c r="W12" s="102">
        <v>612</v>
      </c>
      <c r="X12" s="102">
        <f>'1 Raw data'!X12-'1 Raw data'!$D12</f>
        <v>21346.633999999998</v>
      </c>
    </row>
    <row r="13" spans="1:134" ht="15" x14ac:dyDescent="0.25">
      <c r="A13">
        <v>558</v>
      </c>
      <c r="B13">
        <f>'1 Raw data'!B13-'1 Raw data'!$B13</f>
        <v>0</v>
      </c>
      <c r="C13">
        <v>613</v>
      </c>
      <c r="D13">
        <f>'1 Raw data'!D13-'1 Raw data'!$D13</f>
        <v>0</v>
      </c>
      <c r="E13" s="43">
        <v>558</v>
      </c>
      <c r="F13" s="43">
        <f>'1 Raw data'!F13-'1 Raw data'!$B13</f>
        <v>8794.7900000000009</v>
      </c>
      <c r="G13" s="43">
        <v>613</v>
      </c>
      <c r="H13" s="43">
        <f>'1 Raw data'!H13-'1 Raw data'!$D13</f>
        <v>936.30100000000004</v>
      </c>
      <c r="I13" s="45">
        <v>558</v>
      </c>
      <c r="J13" s="45">
        <f>'1 Raw data'!J13-'1 Raw data'!$B13</f>
        <v>8529.68</v>
      </c>
      <c r="K13" s="45">
        <v>613</v>
      </c>
      <c r="L13" s="45">
        <f>'1 Raw data'!L13-'1 Raw data'!$D13</f>
        <v>160196.391</v>
      </c>
      <c r="M13" s="48">
        <v>558</v>
      </c>
      <c r="N13" s="48">
        <f>'1 Raw data'!N13-'1 Raw data'!$B13</f>
        <v>106251.79</v>
      </c>
      <c r="O13" s="48">
        <v>613</v>
      </c>
      <c r="P13" s="48">
        <f>'1 Raw data'!P13-'1 Raw data'!$D13</f>
        <v>1430.2809999999999</v>
      </c>
      <c r="Q13" s="47">
        <v>558</v>
      </c>
      <c r="R13" s="47">
        <f>'1 Raw data'!R13-'1 Raw data'!$B13</f>
        <v>27121.79</v>
      </c>
      <c r="S13" s="47">
        <v>613</v>
      </c>
      <c r="T13" s="47">
        <f>'1 Raw data'!T13-'1 Raw data'!$D13</f>
        <v>12698.790999999999</v>
      </c>
      <c r="U13" s="102">
        <v>558</v>
      </c>
      <c r="V13" s="102">
        <f>'1 Raw data'!V13-'1 Raw data'!$B13</f>
        <v>26367.49</v>
      </c>
      <c r="W13" s="102">
        <v>613</v>
      </c>
      <c r="X13" s="102">
        <f>'1 Raw data'!X13-'1 Raw data'!$D13</f>
        <v>20986.291000000001</v>
      </c>
    </row>
    <row r="14" spans="1:134" ht="15" x14ac:dyDescent="0.25">
      <c r="A14">
        <v>559</v>
      </c>
      <c r="B14">
        <f>'1 Raw data'!B14-'1 Raw data'!$B14</f>
        <v>0</v>
      </c>
      <c r="C14">
        <v>614</v>
      </c>
      <c r="D14">
        <f>'1 Raw data'!D14-'1 Raw data'!$D14</f>
        <v>0</v>
      </c>
      <c r="E14" s="43">
        <v>559</v>
      </c>
      <c r="F14" s="43">
        <f>'1 Raw data'!F14-'1 Raw data'!$B14</f>
        <v>8916.8499999999985</v>
      </c>
      <c r="G14" s="43">
        <v>614</v>
      </c>
      <c r="H14" s="43">
        <f>'1 Raw data'!H14-'1 Raw data'!$D14</f>
        <v>925.02199999999993</v>
      </c>
      <c r="I14" s="45">
        <v>559</v>
      </c>
      <c r="J14" s="45">
        <f>'1 Raw data'!J14-'1 Raw data'!$B14</f>
        <v>8478.08</v>
      </c>
      <c r="K14" s="45">
        <v>614</v>
      </c>
      <c r="L14" s="45">
        <f>'1 Raw data'!L14-'1 Raw data'!$D14</f>
        <v>156452.652</v>
      </c>
      <c r="M14" s="48">
        <v>559</v>
      </c>
      <c r="N14" s="48">
        <f>'1 Raw data'!N14-'1 Raw data'!$B14</f>
        <v>107922.05</v>
      </c>
      <c r="O14" s="48">
        <v>614</v>
      </c>
      <c r="P14" s="48">
        <f>'1 Raw data'!P14-'1 Raw data'!$D14</f>
        <v>1415.992</v>
      </c>
      <c r="Q14" s="47">
        <v>559</v>
      </c>
      <c r="R14" s="47">
        <f>'1 Raw data'!R14-'1 Raw data'!$B14</f>
        <v>27406.85</v>
      </c>
      <c r="S14" s="47">
        <v>614</v>
      </c>
      <c r="T14" s="47">
        <f>'1 Raw data'!T14-'1 Raw data'!$D14</f>
        <v>12510.552</v>
      </c>
      <c r="U14" s="102">
        <v>559</v>
      </c>
      <c r="V14" s="102">
        <f>'1 Raw data'!V14-'1 Raw data'!$B14</f>
        <v>26372.85</v>
      </c>
      <c r="W14" s="102">
        <v>614</v>
      </c>
      <c r="X14" s="102">
        <f>'1 Raw data'!X14-'1 Raw data'!$D14</f>
        <v>20620.052000000003</v>
      </c>
    </row>
    <row r="15" spans="1:134" ht="15" x14ac:dyDescent="0.25">
      <c r="A15">
        <v>560</v>
      </c>
      <c r="B15">
        <f>'1 Raw data'!B15-'1 Raw data'!$B15</f>
        <v>0</v>
      </c>
      <c r="C15">
        <v>615</v>
      </c>
      <c r="D15">
        <f>'1 Raw data'!D15-'1 Raw data'!$D15</f>
        <v>0</v>
      </c>
      <c r="E15" s="43">
        <v>560</v>
      </c>
      <c r="F15" s="43">
        <f>'1 Raw data'!F15-'1 Raw data'!$B15</f>
        <v>8751.07</v>
      </c>
      <c r="G15" s="43">
        <v>615</v>
      </c>
      <c r="H15" s="43">
        <f>'1 Raw data'!H15-'1 Raw data'!$D15</f>
        <v>869.74299999999994</v>
      </c>
      <c r="I15" s="45">
        <v>560</v>
      </c>
      <c r="J15" s="45">
        <f>'1 Raw data'!J15-'1 Raw data'!$B15</f>
        <v>8673.44</v>
      </c>
      <c r="K15" s="45">
        <v>615</v>
      </c>
      <c r="L15" s="45">
        <f>'1 Raw data'!L15-'1 Raw data'!$D15</f>
        <v>153785.64300000001</v>
      </c>
      <c r="M15" s="48">
        <v>560</v>
      </c>
      <c r="N15" s="48">
        <f>'1 Raw data'!N15-'1 Raw data'!$B15</f>
        <v>108102.57</v>
      </c>
      <c r="O15" s="48">
        <v>615</v>
      </c>
      <c r="P15" s="48">
        <f>'1 Raw data'!P15-'1 Raw data'!$D15</f>
        <v>1405.9929999999999</v>
      </c>
      <c r="Q15" s="47">
        <v>560</v>
      </c>
      <c r="R15" s="47">
        <f>'1 Raw data'!R15-'1 Raw data'!$B15</f>
        <v>27792.67</v>
      </c>
      <c r="S15" s="47">
        <v>615</v>
      </c>
      <c r="T15" s="47">
        <f>'1 Raw data'!T15-'1 Raw data'!$D15</f>
        <v>12330.743</v>
      </c>
      <c r="U15" s="102">
        <v>560</v>
      </c>
      <c r="V15" s="102">
        <f>'1 Raw data'!V15-'1 Raw data'!$B15</f>
        <v>26498.97</v>
      </c>
      <c r="W15" s="102">
        <v>615</v>
      </c>
      <c r="X15" s="102">
        <f>'1 Raw data'!X15-'1 Raw data'!$D15</f>
        <v>20281.843000000001</v>
      </c>
    </row>
    <row r="16" spans="1:134" ht="15" x14ac:dyDescent="0.25">
      <c r="A16">
        <v>561</v>
      </c>
      <c r="B16">
        <f>'1 Raw data'!B16-'1 Raw data'!$B16</f>
        <v>0</v>
      </c>
      <c r="C16">
        <v>616</v>
      </c>
      <c r="D16">
        <f>'1 Raw data'!D16-'1 Raw data'!$D16</f>
        <v>0</v>
      </c>
      <c r="E16" s="43">
        <v>561</v>
      </c>
      <c r="F16" s="43">
        <f>'1 Raw data'!F16-'1 Raw data'!$B16</f>
        <v>8787.9</v>
      </c>
      <c r="G16" s="43">
        <v>616</v>
      </c>
      <c r="H16" s="43">
        <f>'1 Raw data'!H16-'1 Raw data'!$D16</f>
        <v>865.72899999999993</v>
      </c>
      <c r="I16" s="45">
        <v>561</v>
      </c>
      <c r="J16" s="45">
        <f>'1 Raw data'!J16-'1 Raw data'!$B16</f>
        <v>8678.57</v>
      </c>
      <c r="K16" s="45">
        <v>616</v>
      </c>
      <c r="L16" s="45">
        <f>'1 Raw data'!L16-'1 Raw data'!$D16</f>
        <v>152276.899</v>
      </c>
      <c r="M16" s="48">
        <v>561</v>
      </c>
      <c r="N16" s="48">
        <f>'1 Raw data'!N16-'1 Raw data'!$B16</f>
        <v>107764.3</v>
      </c>
      <c r="O16" s="48">
        <v>616</v>
      </c>
      <c r="P16" s="48">
        <f>'1 Raw data'!P16-'1 Raw data'!$D16</f>
        <v>1384.2089999999998</v>
      </c>
      <c r="Q16" s="47">
        <v>561</v>
      </c>
      <c r="R16" s="47">
        <f>'1 Raw data'!R16-'1 Raw data'!$B16</f>
        <v>27429.1</v>
      </c>
      <c r="S16" s="47">
        <v>616</v>
      </c>
      <c r="T16" s="47">
        <f>'1 Raw data'!T16-'1 Raw data'!$D16</f>
        <v>12071.898999999999</v>
      </c>
      <c r="U16" s="102">
        <v>561</v>
      </c>
      <c r="V16" s="102">
        <f>'1 Raw data'!V16-'1 Raw data'!$B16</f>
        <v>26577.7</v>
      </c>
      <c r="W16" s="102">
        <v>616</v>
      </c>
      <c r="X16" s="102">
        <f>'1 Raw data'!X16-'1 Raw data'!$D16</f>
        <v>20047.399000000001</v>
      </c>
    </row>
    <row r="17" spans="1:24" ht="15" x14ac:dyDescent="0.25">
      <c r="A17">
        <v>562</v>
      </c>
      <c r="B17">
        <f>'1 Raw data'!B17-'1 Raw data'!$B17</f>
        <v>0</v>
      </c>
      <c r="C17">
        <v>617</v>
      </c>
      <c r="D17">
        <f>'1 Raw data'!D17-'1 Raw data'!$D17</f>
        <v>0</v>
      </c>
      <c r="E17" s="43">
        <v>562</v>
      </c>
      <c r="F17" s="43">
        <f>'1 Raw data'!F17-'1 Raw data'!$B17</f>
        <v>8770.67</v>
      </c>
      <c r="G17" s="43">
        <v>617</v>
      </c>
      <c r="H17" s="43">
        <f>'1 Raw data'!H17-'1 Raw data'!$D17</f>
        <v>957.7890000000001</v>
      </c>
      <c r="I17" s="45">
        <v>562</v>
      </c>
      <c r="J17" s="45">
        <f>'1 Raw data'!J17-'1 Raw data'!$B17</f>
        <v>8668.42</v>
      </c>
      <c r="K17" s="45">
        <v>617</v>
      </c>
      <c r="L17" s="45">
        <f>'1 Raw data'!L17-'1 Raw data'!$D17</f>
        <v>150130.40900000001</v>
      </c>
      <c r="M17" s="48">
        <v>562</v>
      </c>
      <c r="N17" s="48">
        <f>'1 Raw data'!N17-'1 Raw data'!$B17</f>
        <v>107391.07</v>
      </c>
      <c r="O17" s="48">
        <v>617</v>
      </c>
      <c r="P17" s="48">
        <f>'1 Raw data'!P17-'1 Raw data'!$D17</f>
        <v>1409.9690000000001</v>
      </c>
      <c r="Q17" s="47">
        <v>562</v>
      </c>
      <c r="R17" s="47">
        <f>'1 Raw data'!R17-'1 Raw data'!$B17</f>
        <v>27254.07</v>
      </c>
      <c r="S17" s="47">
        <v>617</v>
      </c>
      <c r="T17" s="47">
        <f>'1 Raw data'!T17-'1 Raw data'!$D17</f>
        <v>12001.409</v>
      </c>
      <c r="U17" s="102">
        <v>562</v>
      </c>
      <c r="V17" s="102">
        <f>'1 Raw data'!V17-'1 Raw data'!$B17</f>
        <v>26444.17</v>
      </c>
      <c r="W17" s="102">
        <v>617</v>
      </c>
      <c r="X17" s="102">
        <f>'1 Raw data'!X17-'1 Raw data'!$D17</f>
        <v>19686.208999999999</v>
      </c>
    </row>
    <row r="18" spans="1:24" ht="15" x14ac:dyDescent="0.25">
      <c r="A18">
        <v>563</v>
      </c>
      <c r="B18">
        <f>'1 Raw data'!B18-'1 Raw data'!$B18</f>
        <v>0</v>
      </c>
      <c r="C18">
        <v>618</v>
      </c>
      <c r="D18">
        <f>'1 Raw data'!D18-'1 Raw data'!$D18</f>
        <v>0</v>
      </c>
      <c r="E18" s="43">
        <v>563</v>
      </c>
      <c r="F18" s="43">
        <f>'1 Raw data'!F18-'1 Raw data'!$B18</f>
        <v>8621</v>
      </c>
      <c r="G18" s="43">
        <v>618</v>
      </c>
      <c r="H18" s="43">
        <f>'1 Raw data'!H18-'1 Raw data'!$D18</f>
        <v>888.73099999999988</v>
      </c>
      <c r="I18" s="45">
        <v>563</v>
      </c>
      <c r="J18" s="45">
        <f>'1 Raw data'!J18-'1 Raw data'!$B18</f>
        <v>8665.74</v>
      </c>
      <c r="K18" s="45">
        <v>618</v>
      </c>
      <c r="L18" s="45">
        <f>'1 Raw data'!L18-'1 Raw data'!$D18</f>
        <v>147620.91099999999</v>
      </c>
      <c r="M18" s="48">
        <v>563</v>
      </c>
      <c r="N18" s="48">
        <f>'1 Raw data'!N18-'1 Raw data'!$B18</f>
        <v>106018.31</v>
      </c>
      <c r="O18" s="48">
        <v>618</v>
      </c>
      <c r="P18" s="48">
        <f>'1 Raw data'!P18-'1 Raw data'!$D18</f>
        <v>1393.1909999999998</v>
      </c>
      <c r="Q18" s="47">
        <v>563</v>
      </c>
      <c r="R18" s="47">
        <f>'1 Raw data'!R18-'1 Raw data'!$B18</f>
        <v>26966.81</v>
      </c>
      <c r="S18" s="47">
        <v>618</v>
      </c>
      <c r="T18" s="47">
        <f>'1 Raw data'!T18-'1 Raw data'!$D18</f>
        <v>11941.511</v>
      </c>
      <c r="U18" s="102">
        <v>563</v>
      </c>
      <c r="V18" s="102">
        <f>'1 Raw data'!V18-'1 Raw data'!$B18</f>
        <v>26102.81</v>
      </c>
      <c r="W18" s="102">
        <v>618</v>
      </c>
      <c r="X18" s="102">
        <f>'1 Raw data'!X18-'1 Raw data'!$D18</f>
        <v>19492.311000000002</v>
      </c>
    </row>
    <row r="19" spans="1:24" ht="15" x14ac:dyDescent="0.25">
      <c r="A19">
        <v>564</v>
      </c>
      <c r="B19">
        <f>'1 Raw data'!B19-'1 Raw data'!$B19</f>
        <v>0</v>
      </c>
      <c r="C19">
        <v>619</v>
      </c>
      <c r="D19">
        <f>'1 Raw data'!D19-'1 Raw data'!$D19</f>
        <v>0</v>
      </c>
      <c r="E19" s="43">
        <v>564</v>
      </c>
      <c r="F19" s="43">
        <f>'1 Raw data'!F19-'1 Raw data'!$B19</f>
        <v>8696.5300000000007</v>
      </c>
      <c r="G19" s="43">
        <v>619</v>
      </c>
      <c r="H19" s="43">
        <f>'1 Raw data'!H19-'1 Raw data'!$D19</f>
        <v>897.99699999999996</v>
      </c>
      <c r="I19" s="45">
        <v>564</v>
      </c>
      <c r="J19" s="45">
        <f>'1 Raw data'!J19-'1 Raw data'!$B19</f>
        <v>8655.06</v>
      </c>
      <c r="K19" s="45">
        <v>619</v>
      </c>
      <c r="L19" s="45">
        <f>'1 Raw data'!L19-'1 Raw data'!$D19</f>
        <v>145112.15700000001</v>
      </c>
      <c r="M19" s="48">
        <v>564</v>
      </c>
      <c r="N19" s="48">
        <f>'1 Raw data'!N19-'1 Raw data'!$B19</f>
        <v>104150.58</v>
      </c>
      <c r="O19" s="48">
        <v>619</v>
      </c>
      <c r="P19" s="48">
        <f>'1 Raw data'!P19-'1 Raw data'!$D19</f>
        <v>1338.6469999999999</v>
      </c>
      <c r="Q19" s="47">
        <v>564</v>
      </c>
      <c r="R19" s="47">
        <f>'1 Raw data'!R19-'1 Raw data'!$B19</f>
        <v>26523.980000000003</v>
      </c>
      <c r="S19" s="47">
        <v>619</v>
      </c>
      <c r="T19" s="47">
        <f>'1 Raw data'!T19-'1 Raw data'!$D19</f>
        <v>11597.857</v>
      </c>
      <c r="U19" s="102">
        <v>564</v>
      </c>
      <c r="V19" s="102">
        <f>'1 Raw data'!V19-'1 Raw data'!$B19</f>
        <v>25723.279999999999</v>
      </c>
      <c r="W19" s="102">
        <v>619</v>
      </c>
      <c r="X19" s="102">
        <f>'1 Raw data'!X19-'1 Raw data'!$D19</f>
        <v>19283.756999999998</v>
      </c>
    </row>
    <row r="20" spans="1:24" ht="15" x14ac:dyDescent="0.25">
      <c r="A20">
        <v>565</v>
      </c>
      <c r="B20">
        <f>'1 Raw data'!B20-'1 Raw data'!$B20</f>
        <v>0</v>
      </c>
      <c r="C20">
        <v>620</v>
      </c>
      <c r="D20">
        <f>'1 Raw data'!D20-'1 Raw data'!$D20</f>
        <v>0</v>
      </c>
      <c r="E20" s="43">
        <v>565</v>
      </c>
      <c r="F20" s="43">
        <f>'1 Raw data'!F20-'1 Raw data'!$B20</f>
        <v>8551.4</v>
      </c>
      <c r="G20" s="43">
        <v>620</v>
      </c>
      <c r="H20" s="43">
        <f>'1 Raw data'!H20-'1 Raw data'!$D20</f>
        <v>848.46399999999994</v>
      </c>
      <c r="I20" s="45">
        <v>565</v>
      </c>
      <c r="J20" s="45">
        <f>'1 Raw data'!J20-'1 Raw data'!$B20</f>
        <v>8710.4499999999989</v>
      </c>
      <c r="K20" s="45">
        <v>620</v>
      </c>
      <c r="L20" s="45">
        <f>'1 Raw data'!L20-'1 Raw data'!$D20</f>
        <v>142785.65400000001</v>
      </c>
      <c r="M20" s="48">
        <v>565</v>
      </c>
      <c r="N20" s="48">
        <f>'1 Raw data'!N20-'1 Raw data'!$B20</f>
        <v>101155.05</v>
      </c>
      <c r="O20" s="48">
        <v>620</v>
      </c>
      <c r="P20" s="48">
        <f>'1 Raw data'!P20-'1 Raw data'!$D20</f>
        <v>1356.424</v>
      </c>
      <c r="Q20" s="47">
        <v>565</v>
      </c>
      <c r="R20" s="47">
        <f>'1 Raw data'!R20-'1 Raw data'!$B20</f>
        <v>26154.85</v>
      </c>
      <c r="S20" s="47">
        <v>620</v>
      </c>
      <c r="T20" s="47">
        <f>'1 Raw data'!T20-'1 Raw data'!$D20</f>
        <v>11486.454</v>
      </c>
      <c r="U20" s="102">
        <v>565</v>
      </c>
      <c r="V20" s="102">
        <f>'1 Raw data'!V20-'1 Raw data'!$B20</f>
        <v>25353.25</v>
      </c>
      <c r="W20" s="102">
        <v>620</v>
      </c>
      <c r="X20" s="102">
        <f>'1 Raw data'!X20-'1 Raw data'!$D20</f>
        <v>18780.753999999997</v>
      </c>
    </row>
    <row r="21" spans="1:24" ht="15" x14ac:dyDescent="0.25">
      <c r="A21">
        <v>566</v>
      </c>
      <c r="B21">
        <f>'1 Raw data'!B21-'1 Raw data'!$B21</f>
        <v>0</v>
      </c>
      <c r="C21">
        <v>621</v>
      </c>
      <c r="D21">
        <f>'1 Raw data'!D21-'1 Raw data'!$D21</f>
        <v>0</v>
      </c>
      <c r="E21" s="43">
        <v>566</v>
      </c>
      <c r="F21" s="43">
        <f>'1 Raw data'!F21-'1 Raw data'!$B21</f>
        <v>8418.3499999999985</v>
      </c>
      <c r="G21" s="43">
        <v>621</v>
      </c>
      <c r="H21" s="43">
        <f>'1 Raw data'!H21-'1 Raw data'!$D21</f>
        <v>926.25599999999997</v>
      </c>
      <c r="I21" s="45">
        <v>566</v>
      </c>
      <c r="J21" s="45">
        <f>'1 Raw data'!J21-'1 Raw data'!$B21</f>
        <v>8686.2900000000009</v>
      </c>
      <c r="K21" s="45">
        <v>621</v>
      </c>
      <c r="L21" s="45">
        <f>'1 Raw data'!L21-'1 Raw data'!$D21</f>
        <v>139111.166</v>
      </c>
      <c r="M21" s="48">
        <v>566</v>
      </c>
      <c r="N21" s="48">
        <f>'1 Raw data'!N21-'1 Raw data'!$B21</f>
        <v>99034.79</v>
      </c>
      <c r="O21" s="48">
        <v>621</v>
      </c>
      <c r="P21" s="48">
        <f>'1 Raw data'!P21-'1 Raw data'!$D21</f>
        <v>1329.616</v>
      </c>
      <c r="Q21" s="47">
        <v>566</v>
      </c>
      <c r="R21" s="47">
        <f>'1 Raw data'!R21-'1 Raw data'!$B21</f>
        <v>25365.09</v>
      </c>
      <c r="S21" s="47">
        <v>621</v>
      </c>
      <c r="T21" s="47">
        <f>'1 Raw data'!T21-'1 Raw data'!$D21</f>
        <v>11198.366</v>
      </c>
      <c r="U21" s="102">
        <v>566</v>
      </c>
      <c r="V21" s="102">
        <f>'1 Raw data'!V21-'1 Raw data'!$B21</f>
        <v>24856.09</v>
      </c>
      <c r="W21" s="102">
        <v>621</v>
      </c>
      <c r="X21" s="102">
        <f>'1 Raw data'!X21-'1 Raw data'!$D21</f>
        <v>18412.366000000002</v>
      </c>
    </row>
    <row r="22" spans="1:24" ht="15" x14ac:dyDescent="0.25">
      <c r="A22">
        <v>567</v>
      </c>
      <c r="B22">
        <f>'1 Raw data'!B22-'1 Raw data'!$B22</f>
        <v>0</v>
      </c>
      <c r="C22">
        <v>622</v>
      </c>
      <c r="D22">
        <f>'1 Raw data'!D22-'1 Raw data'!$D22</f>
        <v>0</v>
      </c>
      <c r="E22" s="43">
        <v>567</v>
      </c>
      <c r="F22" s="43">
        <f>'1 Raw data'!F22-'1 Raw data'!$B22</f>
        <v>8291.7699999999986</v>
      </c>
      <c r="G22" s="43">
        <v>622</v>
      </c>
      <c r="H22" s="43">
        <f>'1 Raw data'!H22-'1 Raw data'!$D22</f>
        <v>903.23599999999999</v>
      </c>
      <c r="I22" s="45">
        <v>567</v>
      </c>
      <c r="J22" s="45">
        <f>'1 Raw data'!J22-'1 Raw data'!$B22</f>
        <v>8866.76</v>
      </c>
      <c r="K22" s="45">
        <v>622</v>
      </c>
      <c r="L22" s="45">
        <f>'1 Raw data'!L22-'1 Raw data'!$D22</f>
        <v>136777.666</v>
      </c>
      <c r="M22" s="48">
        <v>567</v>
      </c>
      <c r="N22" s="48">
        <f>'1 Raw data'!N22-'1 Raw data'!$B22</f>
        <v>96496.06</v>
      </c>
      <c r="O22" s="48">
        <v>622</v>
      </c>
      <c r="P22" s="48">
        <f>'1 Raw data'!P22-'1 Raw data'!$D22</f>
        <v>1320.1060000000002</v>
      </c>
      <c r="Q22" s="47">
        <v>567</v>
      </c>
      <c r="R22" s="47">
        <f>'1 Raw data'!R22-'1 Raw data'!$B22</f>
        <v>25157.460000000003</v>
      </c>
      <c r="S22" s="47">
        <v>622</v>
      </c>
      <c r="T22" s="47">
        <f>'1 Raw data'!T22-'1 Raw data'!$D22</f>
        <v>10861.366</v>
      </c>
      <c r="U22" s="102">
        <v>567</v>
      </c>
      <c r="V22" s="102">
        <f>'1 Raw data'!V22-'1 Raw data'!$B22</f>
        <v>24277.960000000003</v>
      </c>
      <c r="W22" s="102">
        <v>622</v>
      </c>
      <c r="X22" s="102">
        <f>'1 Raw data'!X22-'1 Raw data'!$D22</f>
        <v>17912.266</v>
      </c>
    </row>
    <row r="23" spans="1:24" ht="15" x14ac:dyDescent="0.25">
      <c r="A23">
        <v>568</v>
      </c>
      <c r="B23">
        <f>'1 Raw data'!B23-'1 Raw data'!$B23</f>
        <v>0</v>
      </c>
      <c r="C23">
        <v>623</v>
      </c>
      <c r="D23">
        <f>'1 Raw data'!D23-'1 Raw data'!$D23</f>
        <v>0</v>
      </c>
      <c r="E23" s="43">
        <v>568</v>
      </c>
      <c r="F23" s="43">
        <f>'1 Raw data'!F23-'1 Raw data'!$B23</f>
        <v>8205.1</v>
      </c>
      <c r="G23" s="43">
        <v>623</v>
      </c>
      <c r="H23" s="43">
        <f>'1 Raw data'!H23-'1 Raw data'!$D23</f>
        <v>843.67399999999998</v>
      </c>
      <c r="I23" s="45">
        <v>568</v>
      </c>
      <c r="J23" s="45">
        <f>'1 Raw data'!J23-'1 Raw data'!$B23</f>
        <v>8960.07</v>
      </c>
      <c r="K23" s="45">
        <v>623</v>
      </c>
      <c r="L23" s="45">
        <f>'1 Raw data'!L23-'1 Raw data'!$D23</f>
        <v>133132.924</v>
      </c>
      <c r="M23" s="48">
        <v>568</v>
      </c>
      <c r="N23" s="48">
        <f>'1 Raw data'!N23-'1 Raw data'!$B23</f>
        <v>93179.07</v>
      </c>
      <c r="O23" s="48">
        <v>623</v>
      </c>
      <c r="P23" s="48">
        <f>'1 Raw data'!P23-'1 Raw data'!$D23</f>
        <v>1341.104</v>
      </c>
      <c r="Q23" s="47">
        <v>568</v>
      </c>
      <c r="R23" s="47">
        <f>'1 Raw data'!R23-'1 Raw data'!$B23</f>
        <v>24079.37</v>
      </c>
      <c r="S23" s="47">
        <v>623</v>
      </c>
      <c r="T23" s="47">
        <f>'1 Raw data'!T23-'1 Raw data'!$D23</f>
        <v>10627.824000000001</v>
      </c>
      <c r="U23" s="102">
        <v>568</v>
      </c>
      <c r="V23" s="102">
        <f>'1 Raw data'!V23-'1 Raw data'!$B23</f>
        <v>23540.57</v>
      </c>
      <c r="W23" s="102">
        <v>623</v>
      </c>
      <c r="X23" s="102">
        <f>'1 Raw data'!X23-'1 Raw data'!$D23</f>
        <v>17448.324000000001</v>
      </c>
    </row>
    <row r="24" spans="1:24" ht="15" x14ac:dyDescent="0.25">
      <c r="A24">
        <v>569</v>
      </c>
      <c r="B24">
        <f>'1 Raw data'!B24-'1 Raw data'!$B24</f>
        <v>0</v>
      </c>
      <c r="C24">
        <v>624</v>
      </c>
      <c r="D24">
        <f>'1 Raw data'!D24-'1 Raw data'!$D24</f>
        <v>0</v>
      </c>
      <c r="E24" s="43">
        <v>569</v>
      </c>
      <c r="F24" s="43">
        <f>'1 Raw data'!F24-'1 Raw data'!$B24</f>
        <v>8059.1299999999992</v>
      </c>
      <c r="G24" s="43">
        <v>624</v>
      </c>
      <c r="H24" s="43">
        <f>'1 Raw data'!H24-'1 Raw data'!$D24</f>
        <v>817.66899999999998</v>
      </c>
      <c r="I24" s="45">
        <v>569</v>
      </c>
      <c r="J24" s="45">
        <f>'1 Raw data'!J24-'1 Raw data'!$B24</f>
        <v>9144.06</v>
      </c>
      <c r="K24" s="45">
        <v>624</v>
      </c>
      <c r="L24" s="45">
        <f>'1 Raw data'!L24-'1 Raw data'!$D24</f>
        <v>128692.91899999999</v>
      </c>
      <c r="M24" s="48">
        <v>569</v>
      </c>
      <c r="N24" s="48">
        <f>'1 Raw data'!N24-'1 Raw data'!$B24</f>
        <v>90319.26</v>
      </c>
      <c r="O24" s="48">
        <v>624</v>
      </c>
      <c r="P24" s="48">
        <f>'1 Raw data'!P24-'1 Raw data'!$D24</f>
        <v>1287.319</v>
      </c>
      <c r="Q24" s="47">
        <v>569</v>
      </c>
      <c r="R24" s="47">
        <f>'1 Raw data'!R24-'1 Raw data'!$B24</f>
        <v>23573.56</v>
      </c>
      <c r="S24" s="47">
        <v>624</v>
      </c>
      <c r="T24" s="47">
        <f>'1 Raw data'!T24-'1 Raw data'!$D24</f>
        <v>10314.119000000001</v>
      </c>
      <c r="U24" s="102">
        <v>569</v>
      </c>
      <c r="V24" s="102">
        <f>'1 Raw data'!V24-'1 Raw data'!$B24</f>
        <v>23136.16</v>
      </c>
      <c r="W24" s="102">
        <v>624</v>
      </c>
      <c r="X24" s="102">
        <f>'1 Raw data'!X24-'1 Raw data'!$D24</f>
        <v>17170.319000000003</v>
      </c>
    </row>
    <row r="25" spans="1:24" ht="15" x14ac:dyDescent="0.25">
      <c r="A25">
        <v>570</v>
      </c>
      <c r="B25">
        <f>'1 Raw data'!B25-'1 Raw data'!$B25</f>
        <v>0</v>
      </c>
      <c r="C25">
        <v>625</v>
      </c>
      <c r="D25">
        <f>'1 Raw data'!D25-'1 Raw data'!$D25</f>
        <v>0</v>
      </c>
      <c r="E25" s="43">
        <v>570</v>
      </c>
      <c r="F25" s="43">
        <f>'1 Raw data'!F25-'1 Raw data'!$B25</f>
        <v>8013.869999999999</v>
      </c>
      <c r="G25" s="43">
        <v>625</v>
      </c>
      <c r="H25" s="43">
        <f>'1 Raw data'!H25-'1 Raw data'!$D25</f>
        <v>864.69299999999998</v>
      </c>
      <c r="I25" s="45">
        <v>570</v>
      </c>
      <c r="J25" s="45">
        <f>'1 Raw data'!J25-'1 Raw data'!$B25</f>
        <v>9262.869999999999</v>
      </c>
      <c r="K25" s="45">
        <v>625</v>
      </c>
      <c r="L25" s="45">
        <f>'1 Raw data'!L25-'1 Raw data'!$D25</f>
        <v>125533.673</v>
      </c>
      <c r="M25" s="48">
        <v>570</v>
      </c>
      <c r="N25" s="48">
        <f>'1 Raw data'!N25-'1 Raw data'!$B25</f>
        <v>87224.07</v>
      </c>
      <c r="O25" s="48">
        <v>625</v>
      </c>
      <c r="P25" s="48">
        <f>'1 Raw data'!P25-'1 Raw data'!$D25</f>
        <v>1246.5229999999999</v>
      </c>
      <c r="Q25" s="47">
        <v>570</v>
      </c>
      <c r="R25" s="47">
        <f>'1 Raw data'!R25-'1 Raw data'!$B25</f>
        <v>22840.27</v>
      </c>
      <c r="S25" s="47">
        <v>625</v>
      </c>
      <c r="T25" s="47">
        <f>'1 Raw data'!T25-'1 Raw data'!$D25</f>
        <v>10129.673000000001</v>
      </c>
      <c r="U25" s="102">
        <v>570</v>
      </c>
      <c r="V25" s="102">
        <f>'1 Raw data'!V25-'1 Raw data'!$B25</f>
        <v>22403.27</v>
      </c>
      <c r="W25" s="102">
        <v>625</v>
      </c>
      <c r="X25" s="102">
        <f>'1 Raw data'!X25-'1 Raw data'!$D25</f>
        <v>16628.772999999997</v>
      </c>
    </row>
    <row r="26" spans="1:24" ht="15" x14ac:dyDescent="0.25">
      <c r="A26">
        <v>571</v>
      </c>
      <c r="B26">
        <f>'1 Raw data'!B26-'1 Raw data'!$B26</f>
        <v>0</v>
      </c>
      <c r="C26">
        <v>626</v>
      </c>
      <c r="D26">
        <f>'1 Raw data'!D26-'1 Raw data'!$D26</f>
        <v>0</v>
      </c>
      <c r="E26" s="43">
        <v>571</v>
      </c>
      <c r="F26" s="43">
        <f>'1 Raw data'!F26-'1 Raw data'!$B26</f>
        <v>7834.2899999999991</v>
      </c>
      <c r="G26" s="43">
        <v>626</v>
      </c>
      <c r="H26" s="43">
        <f>'1 Raw data'!H26-'1 Raw data'!$D26</f>
        <v>851.68999999999994</v>
      </c>
      <c r="I26" s="45">
        <v>571</v>
      </c>
      <c r="J26" s="45">
        <f>'1 Raw data'!J26-'1 Raw data'!$B26</f>
        <v>9364.81</v>
      </c>
      <c r="K26" s="45">
        <v>626</v>
      </c>
      <c r="L26" s="45">
        <f>'1 Raw data'!L26-'1 Raw data'!$D26</f>
        <v>122133.42</v>
      </c>
      <c r="M26" s="48">
        <v>571</v>
      </c>
      <c r="N26" s="48">
        <f>'1 Raw data'!N26-'1 Raw data'!$B26</f>
        <v>83837.41</v>
      </c>
      <c r="O26" s="48">
        <v>626</v>
      </c>
      <c r="P26" s="48">
        <f>'1 Raw data'!P26-'1 Raw data'!$D26</f>
        <v>1239.02</v>
      </c>
      <c r="Q26" s="47">
        <v>571</v>
      </c>
      <c r="R26" s="47">
        <f>'1 Raw data'!R26-'1 Raw data'!$B26</f>
        <v>22211.61</v>
      </c>
      <c r="S26" s="47">
        <v>626</v>
      </c>
      <c r="T26" s="47">
        <f>'1 Raw data'!T26-'1 Raw data'!$D26</f>
        <v>9771.52</v>
      </c>
      <c r="U26" s="102">
        <v>571</v>
      </c>
      <c r="V26" s="102">
        <f>'1 Raw data'!V26-'1 Raw data'!$B26</f>
        <v>21663.710000000003</v>
      </c>
      <c r="W26" s="102">
        <v>626</v>
      </c>
      <c r="X26" s="102">
        <f>'1 Raw data'!X26-'1 Raw data'!$D26</f>
        <v>16180.12</v>
      </c>
    </row>
    <row r="27" spans="1:24" ht="15" x14ac:dyDescent="0.25">
      <c r="A27">
        <v>572</v>
      </c>
      <c r="B27">
        <f>'1 Raw data'!B27-'1 Raw data'!$B27</f>
        <v>0</v>
      </c>
      <c r="C27">
        <v>627</v>
      </c>
      <c r="D27">
        <f>'1 Raw data'!D27-'1 Raw data'!$D27</f>
        <v>0</v>
      </c>
      <c r="E27" s="43">
        <v>572</v>
      </c>
      <c r="F27" s="43">
        <f>'1 Raw data'!F27-'1 Raw data'!$B27</f>
        <v>7721.7699999999986</v>
      </c>
      <c r="G27" s="43">
        <v>627</v>
      </c>
      <c r="H27" s="43">
        <f>'1 Raw data'!H27-'1 Raw data'!$D27</f>
        <v>774.88600000000008</v>
      </c>
      <c r="I27" s="45">
        <v>572</v>
      </c>
      <c r="J27" s="45">
        <f>'1 Raw data'!J27-'1 Raw data'!$B27</f>
        <v>9609.41</v>
      </c>
      <c r="K27" s="45">
        <v>627</v>
      </c>
      <c r="L27" s="45">
        <f>'1 Raw data'!L27-'1 Raw data'!$D27</f>
        <v>119884.416</v>
      </c>
      <c r="M27" s="48">
        <v>572</v>
      </c>
      <c r="N27" s="48">
        <f>'1 Raw data'!N27-'1 Raw data'!$B27</f>
        <v>80037.009999999995</v>
      </c>
      <c r="O27" s="48">
        <v>627</v>
      </c>
      <c r="P27" s="48">
        <f>'1 Raw data'!P27-'1 Raw data'!$D27</f>
        <v>1226.0160000000001</v>
      </c>
      <c r="Q27" s="47">
        <v>572</v>
      </c>
      <c r="R27" s="47">
        <f>'1 Raw data'!R27-'1 Raw data'!$B27</f>
        <v>21310.510000000002</v>
      </c>
      <c r="S27" s="47">
        <v>627</v>
      </c>
      <c r="T27" s="47">
        <f>'1 Raw data'!T27-'1 Raw data'!$D27</f>
        <v>9551.7159999999985</v>
      </c>
      <c r="U27" s="102">
        <v>572</v>
      </c>
      <c r="V27" s="102">
        <f>'1 Raw data'!V27-'1 Raw data'!$B27</f>
        <v>20910.810000000001</v>
      </c>
      <c r="W27" s="102">
        <v>627</v>
      </c>
      <c r="X27" s="102">
        <f>'1 Raw data'!X27-'1 Raw data'!$D27</f>
        <v>15728.315999999999</v>
      </c>
    </row>
    <row r="28" spans="1:24" ht="15" x14ac:dyDescent="0.25">
      <c r="A28">
        <v>573</v>
      </c>
      <c r="B28">
        <f>'1 Raw data'!B28-'1 Raw data'!$B28</f>
        <v>0</v>
      </c>
      <c r="C28">
        <v>628</v>
      </c>
      <c r="D28">
        <f>'1 Raw data'!D28-'1 Raw data'!$D28</f>
        <v>0</v>
      </c>
      <c r="E28" s="43">
        <v>573</v>
      </c>
      <c r="F28" s="43">
        <f>'1 Raw data'!F28-'1 Raw data'!$B28</f>
        <v>7372.51</v>
      </c>
      <c r="G28" s="43">
        <v>628</v>
      </c>
      <c r="H28" s="43">
        <f>'1 Raw data'!H28-'1 Raw data'!$D28</f>
        <v>838.93700000000001</v>
      </c>
      <c r="I28" s="45">
        <v>573</v>
      </c>
      <c r="J28" s="45">
        <f>'1 Raw data'!J28-'1 Raw data'!$B28</f>
        <v>9963.08</v>
      </c>
      <c r="K28" s="45">
        <v>628</v>
      </c>
      <c r="L28" s="45">
        <f>'1 Raw data'!L28-'1 Raw data'!$D28</f>
        <v>117029.917</v>
      </c>
      <c r="M28" s="48">
        <v>573</v>
      </c>
      <c r="N28" s="48">
        <f>'1 Raw data'!N28-'1 Raw data'!$B28</f>
        <v>76373.48</v>
      </c>
      <c r="O28" s="48">
        <v>628</v>
      </c>
      <c r="P28" s="48">
        <f>'1 Raw data'!P28-'1 Raw data'!$D28</f>
        <v>1172.2170000000001</v>
      </c>
      <c r="Q28" s="47">
        <v>573</v>
      </c>
      <c r="R28" s="47">
        <f>'1 Raw data'!R28-'1 Raw data'!$B28</f>
        <v>20563.980000000003</v>
      </c>
      <c r="S28" s="47">
        <v>628</v>
      </c>
      <c r="T28" s="47">
        <f>'1 Raw data'!T28-'1 Raw data'!$D28</f>
        <v>9341.2969999999987</v>
      </c>
      <c r="U28" s="102">
        <v>573</v>
      </c>
      <c r="V28" s="102">
        <f>'1 Raw data'!V28-'1 Raw data'!$B28</f>
        <v>20000.580000000002</v>
      </c>
      <c r="W28" s="102">
        <v>628</v>
      </c>
      <c r="X28" s="102">
        <f>'1 Raw data'!X28-'1 Raw data'!$D28</f>
        <v>15410.816999999999</v>
      </c>
    </row>
    <row r="29" spans="1:24" ht="15" x14ac:dyDescent="0.25">
      <c r="A29">
        <v>574</v>
      </c>
      <c r="B29">
        <f>'1 Raw data'!B29-'1 Raw data'!$B29</f>
        <v>0</v>
      </c>
      <c r="C29">
        <v>629</v>
      </c>
      <c r="D29">
        <f>'1 Raw data'!D29-'1 Raw data'!$D29</f>
        <v>0</v>
      </c>
      <c r="E29" s="43">
        <v>574</v>
      </c>
      <c r="F29" s="43">
        <f>'1 Raw data'!F29-'1 Raw data'!$B29</f>
        <v>7197.7899999999991</v>
      </c>
      <c r="G29" s="43">
        <v>629</v>
      </c>
      <c r="H29" s="43">
        <f>'1 Raw data'!H29-'1 Raw data'!$D29</f>
        <v>826.16399999999999</v>
      </c>
      <c r="I29" s="45">
        <v>574</v>
      </c>
      <c r="J29" s="45">
        <f>'1 Raw data'!J29-'1 Raw data'!$B29</f>
        <v>10037.619999999999</v>
      </c>
      <c r="K29" s="45">
        <v>629</v>
      </c>
      <c r="L29" s="45">
        <f>'1 Raw data'!L29-'1 Raw data'!$D29</f>
        <v>113857.924</v>
      </c>
      <c r="M29" s="48">
        <v>574</v>
      </c>
      <c r="N29" s="48">
        <f>'1 Raw data'!N29-'1 Raw data'!$B29</f>
        <v>72715.420000000013</v>
      </c>
      <c r="O29" s="48">
        <v>629</v>
      </c>
      <c r="P29" s="48">
        <f>'1 Raw data'!P29-'1 Raw data'!$D29</f>
        <v>1199.9739999999999</v>
      </c>
      <c r="Q29" s="47">
        <v>574</v>
      </c>
      <c r="R29" s="47">
        <f>'1 Raw data'!R29-'1 Raw data'!$B29</f>
        <v>19726.52</v>
      </c>
      <c r="S29" s="47">
        <v>629</v>
      </c>
      <c r="T29" s="47">
        <f>'1 Raw data'!T29-'1 Raw data'!$D29</f>
        <v>9256.9840000000004</v>
      </c>
      <c r="U29" s="102">
        <v>574</v>
      </c>
      <c r="V29" s="102">
        <f>'1 Raw data'!V29-'1 Raw data'!$B29</f>
        <v>19464.62</v>
      </c>
      <c r="W29" s="102">
        <v>629</v>
      </c>
      <c r="X29" s="102">
        <f>'1 Raw data'!X29-'1 Raw data'!$D29</f>
        <v>15129.024000000001</v>
      </c>
    </row>
    <row r="30" spans="1:24" ht="15" x14ac:dyDescent="0.25">
      <c r="A30">
        <v>575</v>
      </c>
      <c r="B30">
        <f>'1 Raw data'!B30-'1 Raw data'!$B30</f>
        <v>0</v>
      </c>
      <c r="C30">
        <v>630</v>
      </c>
      <c r="D30">
        <f>'1 Raw data'!D30-'1 Raw data'!$D30</f>
        <v>0</v>
      </c>
      <c r="E30" s="43">
        <v>575</v>
      </c>
      <c r="F30" s="43">
        <f>'1 Raw data'!F30-'1 Raw data'!$B30</f>
        <v>6979.7799999999988</v>
      </c>
      <c r="G30" s="43">
        <v>630</v>
      </c>
      <c r="H30" s="43">
        <f>'1 Raw data'!H30-'1 Raw data'!$D30</f>
        <v>834.41200000000003</v>
      </c>
      <c r="I30" s="45">
        <v>575</v>
      </c>
      <c r="J30" s="45">
        <f>'1 Raw data'!J30-'1 Raw data'!$B30</f>
        <v>10553.369999999999</v>
      </c>
      <c r="K30" s="45">
        <v>630</v>
      </c>
      <c r="L30" s="45">
        <f>'1 Raw data'!L30-'1 Raw data'!$D30</f>
        <v>111399.182</v>
      </c>
      <c r="M30" s="48">
        <v>575</v>
      </c>
      <c r="N30" s="48">
        <f>'1 Raw data'!N30-'1 Raw data'!$B30</f>
        <v>69344.670000000013</v>
      </c>
      <c r="O30" s="48">
        <v>630</v>
      </c>
      <c r="P30" s="48">
        <f>'1 Raw data'!P30-'1 Raw data'!$D30</f>
        <v>1219.722</v>
      </c>
      <c r="Q30" s="47">
        <v>575</v>
      </c>
      <c r="R30" s="47">
        <f>'1 Raw data'!R30-'1 Raw data'!$B30</f>
        <v>19004.07</v>
      </c>
      <c r="S30" s="47">
        <v>630</v>
      </c>
      <c r="T30" s="47">
        <f>'1 Raw data'!T30-'1 Raw data'!$D30</f>
        <v>8977.9320000000007</v>
      </c>
      <c r="U30" s="102">
        <v>575</v>
      </c>
      <c r="V30" s="102">
        <f>'1 Raw data'!V30-'1 Raw data'!$B30</f>
        <v>18584.169999999998</v>
      </c>
      <c r="W30" s="102">
        <v>630</v>
      </c>
      <c r="X30" s="102">
        <f>'1 Raw data'!X30-'1 Raw data'!$D30</f>
        <v>14916.382000000001</v>
      </c>
    </row>
    <row r="31" spans="1:24" ht="15" x14ac:dyDescent="0.25">
      <c r="A31">
        <v>576</v>
      </c>
      <c r="B31">
        <f>'1 Raw data'!B31-'1 Raw data'!$B31</f>
        <v>0</v>
      </c>
      <c r="C31">
        <v>631</v>
      </c>
      <c r="D31">
        <f>'1 Raw data'!D31-'1 Raw data'!$D31</f>
        <v>0</v>
      </c>
      <c r="E31" s="43">
        <v>576</v>
      </c>
      <c r="F31" s="43">
        <f>'1 Raw data'!F31-'1 Raw data'!$B31</f>
        <v>6802.01</v>
      </c>
      <c r="G31" s="43">
        <v>631</v>
      </c>
      <c r="H31" s="43">
        <f>'1 Raw data'!H31-'1 Raw data'!$D31</f>
        <v>774.875</v>
      </c>
      <c r="I31" s="45">
        <v>576</v>
      </c>
      <c r="J31" s="45">
        <f>'1 Raw data'!J31-'1 Raw data'!$B31</f>
        <v>10959.53</v>
      </c>
      <c r="K31" s="45">
        <v>631</v>
      </c>
      <c r="L31" s="45">
        <f>'1 Raw data'!L31-'1 Raw data'!$D31</f>
        <v>108554.425</v>
      </c>
      <c r="M31" s="48">
        <v>576</v>
      </c>
      <c r="N31" s="48">
        <f>'1 Raw data'!N31-'1 Raw data'!$B31</f>
        <v>66229.63</v>
      </c>
      <c r="O31" s="48">
        <v>631</v>
      </c>
      <c r="P31" s="48">
        <f>'1 Raw data'!P31-'1 Raw data'!$D31</f>
        <v>1143.415</v>
      </c>
      <c r="Q31" s="47">
        <v>576</v>
      </c>
      <c r="R31" s="47">
        <f>'1 Raw data'!R31-'1 Raw data'!$B31</f>
        <v>18207.230000000003</v>
      </c>
      <c r="S31" s="47">
        <v>631</v>
      </c>
      <c r="T31" s="47">
        <f>'1 Raw data'!T31-'1 Raw data'!$D31</f>
        <v>8744.1449999999986</v>
      </c>
      <c r="U31" s="102">
        <v>576</v>
      </c>
      <c r="V31" s="102">
        <f>'1 Raw data'!V31-'1 Raw data'!$B31</f>
        <v>17996.93</v>
      </c>
      <c r="W31" s="102">
        <v>631</v>
      </c>
      <c r="X31" s="102">
        <f>'1 Raw data'!X31-'1 Raw data'!$D31</f>
        <v>14564.424999999999</v>
      </c>
    </row>
    <row r="32" spans="1:24" ht="15" x14ac:dyDescent="0.25">
      <c r="A32">
        <v>577</v>
      </c>
      <c r="B32">
        <f>'1 Raw data'!B32-'1 Raw data'!$B32</f>
        <v>0</v>
      </c>
      <c r="C32">
        <v>632</v>
      </c>
      <c r="D32">
        <f>'1 Raw data'!D32-'1 Raw data'!$D32</f>
        <v>0</v>
      </c>
      <c r="E32" s="43">
        <v>577</v>
      </c>
      <c r="F32" s="43">
        <f>'1 Raw data'!F32-'1 Raw data'!$B32</f>
        <v>6580.84</v>
      </c>
      <c r="G32" s="43">
        <v>632</v>
      </c>
      <c r="H32" s="43">
        <f>'1 Raw data'!H32-'1 Raw data'!$D32</f>
        <v>805.13900000000001</v>
      </c>
      <c r="I32" s="45">
        <v>577</v>
      </c>
      <c r="J32" s="45">
        <f>'1 Raw data'!J32-'1 Raw data'!$B32</f>
        <v>11663.67</v>
      </c>
      <c r="K32" s="45">
        <v>632</v>
      </c>
      <c r="L32" s="45">
        <f>'1 Raw data'!L32-'1 Raw data'!$D32</f>
        <v>106265.929</v>
      </c>
      <c r="M32" s="48">
        <v>577</v>
      </c>
      <c r="N32" s="48">
        <f>'1 Raw data'!N32-'1 Raw data'!$B32</f>
        <v>63814.57</v>
      </c>
      <c r="O32" s="48">
        <v>632</v>
      </c>
      <c r="P32" s="48">
        <f>'1 Raw data'!P32-'1 Raw data'!$D32</f>
        <v>1139.4090000000001</v>
      </c>
      <c r="Q32" s="47">
        <v>577</v>
      </c>
      <c r="R32" s="47">
        <f>'1 Raw data'!R32-'1 Raw data'!$B32</f>
        <v>17654.77</v>
      </c>
      <c r="S32" s="47">
        <v>632</v>
      </c>
      <c r="T32" s="47">
        <f>'1 Raw data'!T32-'1 Raw data'!$D32</f>
        <v>8575.759</v>
      </c>
      <c r="U32" s="102">
        <v>577</v>
      </c>
      <c r="V32" s="102">
        <f>'1 Raw data'!V32-'1 Raw data'!$B32</f>
        <v>17508.57</v>
      </c>
      <c r="W32" s="102">
        <v>632</v>
      </c>
      <c r="X32" s="102">
        <f>'1 Raw data'!X32-'1 Raw data'!$D32</f>
        <v>14200.029</v>
      </c>
    </row>
    <row r="33" spans="1:24" ht="15" x14ac:dyDescent="0.25">
      <c r="A33">
        <v>578</v>
      </c>
      <c r="B33">
        <f>'1 Raw data'!B33-'1 Raw data'!$B33</f>
        <v>0</v>
      </c>
      <c r="C33">
        <v>633</v>
      </c>
      <c r="D33">
        <f>'1 Raw data'!D33-'1 Raw data'!$D33</f>
        <v>0</v>
      </c>
      <c r="E33" s="43">
        <v>578</v>
      </c>
      <c r="F33" s="43">
        <f>'1 Raw data'!F33-'1 Raw data'!$B33</f>
        <v>6380.83</v>
      </c>
      <c r="G33" s="43">
        <v>633</v>
      </c>
      <c r="H33" s="43">
        <f>'1 Raw data'!H33-'1 Raw data'!$D33</f>
        <v>770.86900000000003</v>
      </c>
      <c r="I33" s="45">
        <v>578</v>
      </c>
      <c r="J33" s="45">
        <f>'1 Raw data'!J33-'1 Raw data'!$B33</f>
        <v>12484.470000000001</v>
      </c>
      <c r="K33" s="45">
        <v>633</v>
      </c>
      <c r="L33" s="45">
        <f>'1 Raw data'!L33-'1 Raw data'!$D33</f>
        <v>103893.429</v>
      </c>
      <c r="M33" s="48">
        <v>578</v>
      </c>
      <c r="N33" s="48">
        <f>'1 Raw data'!N33-'1 Raw data'!$B33</f>
        <v>61709.07</v>
      </c>
      <c r="O33" s="48">
        <v>633</v>
      </c>
      <c r="P33" s="48">
        <f>'1 Raw data'!P33-'1 Raw data'!$D33</f>
        <v>1155.1689999999999</v>
      </c>
      <c r="Q33" s="47">
        <v>578</v>
      </c>
      <c r="R33" s="47">
        <f>'1 Raw data'!R33-'1 Raw data'!$B33</f>
        <v>17257.57</v>
      </c>
      <c r="S33" s="47">
        <v>633</v>
      </c>
      <c r="T33" s="47">
        <f>'1 Raw data'!T33-'1 Raw data'!$D33</f>
        <v>8514.219000000001</v>
      </c>
      <c r="U33" s="102">
        <v>578</v>
      </c>
      <c r="V33" s="102">
        <f>'1 Raw data'!V33-'1 Raw data'!$B33</f>
        <v>17157.37</v>
      </c>
      <c r="W33" s="102">
        <v>633</v>
      </c>
      <c r="X33" s="102">
        <f>'1 Raw data'!X33-'1 Raw data'!$D33</f>
        <v>13743.829</v>
      </c>
    </row>
    <row r="34" spans="1:24" ht="15" x14ac:dyDescent="0.25">
      <c r="A34">
        <v>579</v>
      </c>
      <c r="B34">
        <f>'1 Raw data'!B34-'1 Raw data'!$B34</f>
        <v>0</v>
      </c>
      <c r="C34">
        <v>634</v>
      </c>
      <c r="D34">
        <f>'1 Raw data'!D34-'1 Raw data'!$D34</f>
        <v>0</v>
      </c>
      <c r="E34" s="43">
        <v>579</v>
      </c>
      <c r="F34" s="43">
        <f>'1 Raw data'!F34-'1 Raw data'!$B34</f>
        <v>6267.86</v>
      </c>
      <c r="G34" s="43">
        <v>634</v>
      </c>
      <c r="H34" s="43">
        <f>'1 Raw data'!H34-'1 Raw data'!$D34</f>
        <v>780.38499999999999</v>
      </c>
      <c r="I34" s="45">
        <v>579</v>
      </c>
      <c r="J34" s="45">
        <f>'1 Raw data'!J34-'1 Raw data'!$B34</f>
        <v>13444.42</v>
      </c>
      <c r="K34" s="45">
        <v>634</v>
      </c>
      <c r="L34" s="45">
        <f>'1 Raw data'!L34-'1 Raw data'!$D34</f>
        <v>101051.175</v>
      </c>
      <c r="M34" s="48">
        <v>579</v>
      </c>
      <c r="N34" s="48">
        <f>'1 Raw data'!N34-'1 Raw data'!$B34</f>
        <v>59793.32</v>
      </c>
      <c r="O34" s="48">
        <v>634</v>
      </c>
      <c r="P34" s="48">
        <f>'1 Raw data'!P34-'1 Raw data'!$D34</f>
        <v>1114.645</v>
      </c>
      <c r="Q34" s="47">
        <v>579</v>
      </c>
      <c r="R34" s="47">
        <f>'1 Raw data'!R34-'1 Raw data'!$B34</f>
        <v>16841.22</v>
      </c>
      <c r="S34" s="47">
        <v>634</v>
      </c>
      <c r="T34" s="47">
        <f>'1 Raw data'!T34-'1 Raw data'!$D34</f>
        <v>8204.8349999999991</v>
      </c>
      <c r="U34" s="102">
        <v>579</v>
      </c>
      <c r="V34" s="102">
        <f>'1 Raw data'!V34-'1 Raw data'!$B34</f>
        <v>16598.919999999998</v>
      </c>
      <c r="W34" s="102">
        <v>634</v>
      </c>
      <c r="X34" s="102">
        <f>'1 Raw data'!X34-'1 Raw data'!$D34</f>
        <v>13487.974999999999</v>
      </c>
    </row>
    <row r="35" spans="1:24" ht="15" x14ac:dyDescent="0.25">
      <c r="A35">
        <v>580</v>
      </c>
      <c r="B35">
        <f>'1 Raw data'!B35-'1 Raw data'!$B35</f>
        <v>0</v>
      </c>
      <c r="C35">
        <v>635</v>
      </c>
      <c r="D35">
        <f>'1 Raw data'!D35-'1 Raw data'!$D35</f>
        <v>0</v>
      </c>
      <c r="E35" s="43">
        <v>580</v>
      </c>
      <c r="F35" s="43">
        <f>'1 Raw data'!F35-'1 Raw data'!$B35</f>
        <v>6199.76</v>
      </c>
      <c r="G35" s="43">
        <v>635</v>
      </c>
      <c r="H35" s="43">
        <f>'1 Raw data'!H35-'1 Raw data'!$D35</f>
        <v>806.64200000000005</v>
      </c>
      <c r="I35" s="45">
        <v>580</v>
      </c>
      <c r="J35" s="45">
        <f>'1 Raw data'!J35-'1 Raw data'!$B35</f>
        <v>14564.44</v>
      </c>
      <c r="K35" s="45">
        <v>635</v>
      </c>
      <c r="L35" s="45">
        <f>'1 Raw data'!L35-'1 Raw data'!$D35</f>
        <v>98297.131999999998</v>
      </c>
      <c r="M35" s="48">
        <v>580</v>
      </c>
      <c r="N35" s="48">
        <f>'1 Raw data'!N35-'1 Raw data'!$B35</f>
        <v>57822.939999999995</v>
      </c>
      <c r="O35" s="48">
        <v>635</v>
      </c>
      <c r="P35" s="48">
        <f>'1 Raw data'!P35-'1 Raw data'!$D35</f>
        <v>1129.1420000000001</v>
      </c>
      <c r="Q35" s="47">
        <v>580</v>
      </c>
      <c r="R35" s="47">
        <f>'1 Raw data'!R35-'1 Raw data'!$B35</f>
        <v>16680.740000000002</v>
      </c>
      <c r="S35" s="47">
        <v>635</v>
      </c>
      <c r="T35" s="47">
        <f>'1 Raw data'!T35-'1 Raw data'!$D35</f>
        <v>8059.8219999999992</v>
      </c>
      <c r="U35" s="102">
        <v>580</v>
      </c>
      <c r="V35" s="102">
        <f>'1 Raw data'!V35-'1 Raw data'!$B35</f>
        <v>16345.84</v>
      </c>
      <c r="W35" s="102">
        <v>635</v>
      </c>
      <c r="X35" s="102">
        <f>'1 Raw data'!X35-'1 Raw data'!$D35</f>
        <v>13217.532000000001</v>
      </c>
    </row>
    <row r="36" spans="1:24" ht="15" x14ac:dyDescent="0.25">
      <c r="A36">
        <v>581</v>
      </c>
      <c r="B36">
        <f>'1 Raw data'!B36-'1 Raw data'!$B36</f>
        <v>0</v>
      </c>
      <c r="C36">
        <v>636</v>
      </c>
      <c r="D36">
        <f>'1 Raw data'!D36-'1 Raw data'!$D36</f>
        <v>0</v>
      </c>
      <c r="E36" s="43">
        <v>581</v>
      </c>
      <c r="F36" s="43">
        <f>'1 Raw data'!F36-'1 Raw data'!$B36</f>
        <v>6047.5199999999995</v>
      </c>
      <c r="G36" s="43">
        <v>636</v>
      </c>
      <c r="H36" s="43">
        <f>'1 Raw data'!H36-'1 Raw data'!$D36</f>
        <v>758.61</v>
      </c>
      <c r="I36" s="45">
        <v>581</v>
      </c>
      <c r="J36" s="45">
        <f>'1 Raw data'!J36-'1 Raw data'!$B36</f>
        <v>16010.119999999999</v>
      </c>
      <c r="K36" s="45">
        <v>636</v>
      </c>
      <c r="L36" s="45">
        <f>'1 Raw data'!L36-'1 Raw data'!$D36</f>
        <v>95931.78</v>
      </c>
      <c r="M36" s="48">
        <v>581</v>
      </c>
      <c r="N36" s="48">
        <f>'1 Raw data'!N36-'1 Raw data'!$B36</f>
        <v>56387.22</v>
      </c>
      <c r="O36" s="48">
        <v>636</v>
      </c>
      <c r="P36" s="48">
        <f>'1 Raw data'!P36-'1 Raw data'!$D36</f>
        <v>1088.8600000000001</v>
      </c>
      <c r="Q36" s="47">
        <v>581</v>
      </c>
      <c r="R36" s="47">
        <f>'1 Raw data'!R36-'1 Raw data'!$B36</f>
        <v>16311.619999999999</v>
      </c>
      <c r="S36" s="47">
        <v>636</v>
      </c>
      <c r="T36" s="47">
        <f>'1 Raw data'!T36-'1 Raw data'!$D36</f>
        <v>7840.1100000000006</v>
      </c>
      <c r="U36" s="102">
        <v>581</v>
      </c>
      <c r="V36" s="102">
        <f>'1 Raw data'!V36-'1 Raw data'!$B36</f>
        <v>16223.32</v>
      </c>
      <c r="W36" s="102">
        <v>636</v>
      </c>
      <c r="X36" s="102">
        <f>'1 Raw data'!X36-'1 Raw data'!$D36</f>
        <v>12781.48</v>
      </c>
    </row>
    <row r="37" spans="1:24" ht="15" x14ac:dyDescent="0.25">
      <c r="A37">
        <v>582</v>
      </c>
      <c r="B37">
        <f>'1 Raw data'!B37-'1 Raw data'!$B37</f>
        <v>0</v>
      </c>
      <c r="C37">
        <v>637</v>
      </c>
      <c r="D37">
        <f>'1 Raw data'!D37-'1 Raw data'!$D37</f>
        <v>0</v>
      </c>
      <c r="E37" s="43">
        <v>582</v>
      </c>
      <c r="F37" s="43">
        <f>'1 Raw data'!F37-'1 Raw data'!$B37</f>
        <v>5900.01</v>
      </c>
      <c r="G37" s="43">
        <v>637</v>
      </c>
      <c r="H37" s="43">
        <f>'1 Raw data'!H37-'1 Raw data'!$D37</f>
        <v>697.32900000000006</v>
      </c>
      <c r="I37" s="45">
        <v>582</v>
      </c>
      <c r="J37" s="45">
        <f>'1 Raw data'!J37-'1 Raw data'!$B37</f>
        <v>17256.149999999998</v>
      </c>
      <c r="K37" s="45">
        <v>637</v>
      </c>
      <c r="L37" s="45">
        <f>'1 Raw data'!L37-'1 Raw data'!$D37</f>
        <v>92897.068999999989</v>
      </c>
      <c r="M37" s="48">
        <v>582</v>
      </c>
      <c r="N37" s="48">
        <f>'1 Raw data'!N37-'1 Raw data'!$B37</f>
        <v>54931.85</v>
      </c>
      <c r="O37" s="48">
        <v>637</v>
      </c>
      <c r="P37" s="48">
        <f>'1 Raw data'!P37-'1 Raw data'!$D37</f>
        <v>1064.8589999999999</v>
      </c>
      <c r="Q37" s="47">
        <v>582</v>
      </c>
      <c r="R37" s="47">
        <f>'1 Raw data'!R37-'1 Raw data'!$B37</f>
        <v>16147.550000000001</v>
      </c>
      <c r="S37" s="47">
        <v>637</v>
      </c>
      <c r="T37" s="47">
        <f>'1 Raw data'!T37-'1 Raw data'!$D37</f>
        <v>7599.7190000000001</v>
      </c>
      <c r="U37" s="102">
        <v>582</v>
      </c>
      <c r="V37" s="102">
        <f>'1 Raw data'!V37-'1 Raw data'!$B37</f>
        <v>16053.949999999999</v>
      </c>
      <c r="W37" s="102">
        <v>637</v>
      </c>
      <c r="X37" s="102">
        <f>'1 Raw data'!X37-'1 Raw data'!$D37</f>
        <v>12443.669</v>
      </c>
    </row>
    <row r="38" spans="1:24" ht="15" x14ac:dyDescent="0.25">
      <c r="A38">
        <v>583</v>
      </c>
      <c r="B38">
        <f>'1 Raw data'!B38-'1 Raw data'!$B38</f>
        <v>0</v>
      </c>
      <c r="C38">
        <v>638</v>
      </c>
      <c r="D38">
        <f>'1 Raw data'!D38-'1 Raw data'!$D38</f>
        <v>0</v>
      </c>
      <c r="E38" s="43">
        <v>583</v>
      </c>
      <c r="F38" s="43">
        <f>'1 Raw data'!F38-'1 Raw data'!$B38</f>
        <v>5846.25</v>
      </c>
      <c r="G38" s="43">
        <v>638</v>
      </c>
      <c r="H38" s="43">
        <f>'1 Raw data'!H38-'1 Raw data'!$D38</f>
        <v>699.32600000000014</v>
      </c>
      <c r="I38" s="45">
        <v>583</v>
      </c>
      <c r="J38" s="45">
        <f>'1 Raw data'!J38-'1 Raw data'!$B38</f>
        <v>18940.27</v>
      </c>
      <c r="K38" s="45">
        <v>638</v>
      </c>
      <c r="L38" s="45">
        <f>'1 Raw data'!L38-'1 Raw data'!$D38</f>
        <v>90265.126000000004</v>
      </c>
      <c r="M38" s="48">
        <v>583</v>
      </c>
      <c r="N38" s="48">
        <f>'1 Raw data'!N38-'1 Raw data'!$B38</f>
        <v>53336.97</v>
      </c>
      <c r="O38" s="48">
        <v>638</v>
      </c>
      <c r="P38" s="48">
        <f>'1 Raw data'!P38-'1 Raw data'!$D38</f>
        <v>1063.346</v>
      </c>
      <c r="Q38" s="47">
        <v>583</v>
      </c>
      <c r="R38" s="47">
        <f>'1 Raw data'!R38-'1 Raw data'!$B38</f>
        <v>16442.07</v>
      </c>
      <c r="S38" s="47">
        <v>638</v>
      </c>
      <c r="T38" s="47">
        <f>'1 Raw data'!T38-'1 Raw data'!$D38</f>
        <v>7409.0660000000007</v>
      </c>
      <c r="U38" s="102">
        <v>583</v>
      </c>
      <c r="V38" s="102">
        <f>'1 Raw data'!V38-'1 Raw data'!$B38</f>
        <v>15914.469999999998</v>
      </c>
      <c r="W38" s="102">
        <v>638</v>
      </c>
      <c r="X38" s="102">
        <f>'1 Raw data'!X38-'1 Raw data'!$D38</f>
        <v>12014.126</v>
      </c>
    </row>
    <row r="39" spans="1:24" ht="15" x14ac:dyDescent="0.25">
      <c r="A39">
        <v>584</v>
      </c>
      <c r="B39">
        <f>'1 Raw data'!B39-'1 Raw data'!$B39</f>
        <v>0</v>
      </c>
      <c r="C39">
        <v>639</v>
      </c>
      <c r="D39">
        <f>'1 Raw data'!D39-'1 Raw data'!$D39</f>
        <v>0</v>
      </c>
      <c r="E39" s="43">
        <v>584</v>
      </c>
      <c r="F39" s="43">
        <f>'1 Raw data'!F39-'1 Raw data'!$B39</f>
        <v>5845.8600000000006</v>
      </c>
      <c r="G39" s="43">
        <v>639</v>
      </c>
      <c r="H39" s="43">
        <f>'1 Raw data'!H39-'1 Raw data'!$D39</f>
        <v>699.57500000000005</v>
      </c>
      <c r="I39" s="45">
        <v>584</v>
      </c>
      <c r="J39" s="45">
        <f>'1 Raw data'!J39-'1 Raw data'!$B39</f>
        <v>20688.84</v>
      </c>
      <c r="K39" s="45">
        <v>639</v>
      </c>
      <c r="L39" s="45">
        <f>'1 Raw data'!L39-'1 Raw data'!$D39</f>
        <v>87460.425000000003</v>
      </c>
      <c r="M39" s="48">
        <v>584</v>
      </c>
      <c r="N39" s="48">
        <f>'1 Raw data'!N39-'1 Raw data'!$B39</f>
        <v>51834.84</v>
      </c>
      <c r="O39" s="48">
        <v>639</v>
      </c>
      <c r="P39" s="48">
        <f>'1 Raw data'!P39-'1 Raw data'!$D39</f>
        <v>1021.0650000000001</v>
      </c>
      <c r="Q39" s="47">
        <v>584</v>
      </c>
      <c r="R39" s="47">
        <f>'1 Raw data'!R39-'1 Raw data'!$B39</f>
        <v>15545.64</v>
      </c>
      <c r="S39" s="47">
        <v>639</v>
      </c>
      <c r="T39" s="47">
        <f>'1 Raw data'!T39-'1 Raw data'!$D39</f>
        <v>7183.6549999999997</v>
      </c>
      <c r="U39" s="102">
        <v>584</v>
      </c>
      <c r="V39" s="102">
        <f>'1 Raw data'!V39-'1 Raw data'!$B39</f>
        <v>15792.04</v>
      </c>
      <c r="W39" s="102">
        <v>639</v>
      </c>
      <c r="X39" s="102">
        <f>'1 Raw data'!X39-'1 Raw data'!$D39</f>
        <v>11696.125</v>
      </c>
    </row>
    <row r="40" spans="1:24" ht="15" x14ac:dyDescent="0.25">
      <c r="A40">
        <v>585</v>
      </c>
      <c r="B40">
        <f>'1 Raw data'!B40-'1 Raw data'!$B40</f>
        <v>0</v>
      </c>
      <c r="C40">
        <v>640</v>
      </c>
      <c r="D40">
        <f>'1 Raw data'!D40-'1 Raw data'!$D40</f>
        <v>0</v>
      </c>
      <c r="E40" s="43">
        <v>585</v>
      </c>
      <c r="F40" s="43">
        <f>'1 Raw data'!F40-'1 Raw data'!$B40</f>
        <v>5527.76</v>
      </c>
      <c r="G40" s="43">
        <v>640</v>
      </c>
      <c r="H40" s="43">
        <f>'1 Raw data'!H40-'1 Raw data'!$D40</f>
        <v>718.33500000000004</v>
      </c>
      <c r="I40" s="45">
        <v>585</v>
      </c>
      <c r="J40" s="45">
        <f>'1 Raw data'!J40-'1 Raw data'!$B40</f>
        <v>22538.530000000002</v>
      </c>
      <c r="K40" s="45">
        <v>640</v>
      </c>
      <c r="L40" s="45">
        <f>'1 Raw data'!L40-'1 Raw data'!$D40</f>
        <v>84829.975000000006</v>
      </c>
      <c r="M40" s="48">
        <v>585</v>
      </c>
      <c r="N40" s="48">
        <f>'1 Raw data'!N40-'1 Raw data'!$B40</f>
        <v>50663.53</v>
      </c>
      <c r="O40" s="48">
        <v>640</v>
      </c>
      <c r="P40" s="48">
        <f>'1 Raw data'!P40-'1 Raw data'!$D40</f>
        <v>963.01499999999987</v>
      </c>
      <c r="Q40" s="47">
        <v>585</v>
      </c>
      <c r="R40" s="47">
        <f>'1 Raw data'!R40-'1 Raw data'!$B40</f>
        <v>15479.630000000001</v>
      </c>
      <c r="S40" s="47">
        <v>640</v>
      </c>
      <c r="T40" s="47">
        <f>'1 Raw data'!T40-'1 Raw data'!$D40</f>
        <v>6900.0150000000003</v>
      </c>
      <c r="U40" s="102">
        <v>585</v>
      </c>
      <c r="V40" s="102">
        <f>'1 Raw data'!V40-'1 Raw data'!$B40</f>
        <v>15740.73</v>
      </c>
      <c r="W40" s="102">
        <v>640</v>
      </c>
      <c r="X40" s="102">
        <f>'1 Raw data'!X40-'1 Raw data'!$D40</f>
        <v>11529.074999999999</v>
      </c>
    </row>
    <row r="41" spans="1:24" ht="15" x14ac:dyDescent="0.25">
      <c r="A41">
        <v>586</v>
      </c>
      <c r="B41">
        <f>'1 Raw data'!B41-'1 Raw data'!$B41</f>
        <v>0</v>
      </c>
      <c r="C41">
        <v>641</v>
      </c>
      <c r="D41">
        <f>'1 Raw data'!D41-'1 Raw data'!$D41</f>
        <v>0</v>
      </c>
      <c r="E41" s="43">
        <v>586</v>
      </c>
      <c r="F41" s="43">
        <f>'1 Raw data'!F41-'1 Raw data'!$B41</f>
        <v>5384.4500000000007</v>
      </c>
      <c r="G41" s="43">
        <v>641</v>
      </c>
      <c r="H41" s="43">
        <f>'1 Raw data'!H41-'1 Raw data'!$D41</f>
        <v>696.81700000000012</v>
      </c>
      <c r="I41" s="45">
        <v>586</v>
      </c>
      <c r="J41" s="45">
        <f>'1 Raw data'!J41-'1 Raw data'!$B41</f>
        <v>24814.84</v>
      </c>
      <c r="K41" s="45">
        <v>641</v>
      </c>
      <c r="L41" s="45">
        <f>'1 Raw data'!L41-'1 Raw data'!$D41</f>
        <v>82249.07699999999</v>
      </c>
      <c r="M41" s="48">
        <v>586</v>
      </c>
      <c r="N41" s="48">
        <f>'1 Raw data'!N41-'1 Raw data'!$B41</f>
        <v>49237.04</v>
      </c>
      <c r="O41" s="48">
        <v>641</v>
      </c>
      <c r="P41" s="48">
        <f>'1 Raw data'!P41-'1 Raw data'!$D41</f>
        <v>969.01699999999994</v>
      </c>
      <c r="Q41" s="47">
        <v>586</v>
      </c>
      <c r="R41" s="47">
        <f>'1 Raw data'!R41-'1 Raw data'!$B41</f>
        <v>15422.239999999998</v>
      </c>
      <c r="S41" s="47">
        <v>641</v>
      </c>
      <c r="T41" s="47">
        <f>'1 Raw data'!T41-'1 Raw data'!$D41</f>
        <v>6695.4470000000001</v>
      </c>
      <c r="U41" s="102">
        <v>586</v>
      </c>
      <c r="V41" s="102">
        <f>'1 Raw data'!V41-'1 Raw data'!$B41</f>
        <v>15628.54</v>
      </c>
      <c r="W41" s="102">
        <v>641</v>
      </c>
      <c r="X41" s="102">
        <f>'1 Raw data'!X41-'1 Raw data'!$D41</f>
        <v>11006.976999999999</v>
      </c>
    </row>
    <row r="42" spans="1:24" ht="15" x14ac:dyDescent="0.25">
      <c r="A42">
        <v>587</v>
      </c>
      <c r="B42">
        <f>'1 Raw data'!B42-'1 Raw data'!$B42</f>
        <v>0</v>
      </c>
      <c r="C42">
        <v>642</v>
      </c>
      <c r="D42">
        <f>'1 Raw data'!D42-'1 Raw data'!$D42</f>
        <v>0</v>
      </c>
      <c r="E42" s="43">
        <v>587</v>
      </c>
      <c r="F42" s="43">
        <f>'1 Raw data'!F42-'1 Raw data'!$B42</f>
        <v>5333.51</v>
      </c>
      <c r="G42" s="43">
        <v>642</v>
      </c>
      <c r="H42" s="43">
        <f>'1 Raw data'!H42-'1 Raw data'!$D42</f>
        <v>649.7879999999999</v>
      </c>
      <c r="I42" s="45">
        <v>587</v>
      </c>
      <c r="J42" s="45">
        <f>'1 Raw data'!J42-'1 Raw data'!$B42</f>
        <v>27156.850000000002</v>
      </c>
      <c r="K42" s="45">
        <v>642</v>
      </c>
      <c r="L42" s="45">
        <f>'1 Raw data'!L42-'1 Raw data'!$D42</f>
        <v>79950.678</v>
      </c>
      <c r="M42" s="48">
        <v>587</v>
      </c>
      <c r="N42" s="48">
        <f>'1 Raw data'!N42-'1 Raw data'!$B42</f>
        <v>48315.85</v>
      </c>
      <c r="O42" s="48">
        <v>642</v>
      </c>
      <c r="P42" s="48">
        <f>'1 Raw data'!P42-'1 Raw data'!$D42</f>
        <v>975.51799999999992</v>
      </c>
      <c r="Q42" s="47">
        <v>587</v>
      </c>
      <c r="R42" s="47">
        <f>'1 Raw data'!R42-'1 Raw data'!$B42</f>
        <v>15457.749999999998</v>
      </c>
      <c r="S42" s="47">
        <v>642</v>
      </c>
      <c r="T42" s="47">
        <f>'1 Raw data'!T42-'1 Raw data'!$D42</f>
        <v>6595.308</v>
      </c>
      <c r="U42" s="102">
        <v>587</v>
      </c>
      <c r="V42" s="102">
        <f>'1 Raw data'!V42-'1 Raw data'!$B42</f>
        <v>15705.65</v>
      </c>
      <c r="W42" s="102">
        <v>642</v>
      </c>
      <c r="X42" s="102">
        <f>'1 Raw data'!X42-'1 Raw data'!$D42</f>
        <v>10843.477999999999</v>
      </c>
    </row>
    <row r="43" spans="1:24" ht="15" x14ac:dyDescent="0.25">
      <c r="A43">
        <v>588</v>
      </c>
      <c r="B43">
        <f>'1 Raw data'!B43-'1 Raw data'!$B43</f>
        <v>0</v>
      </c>
      <c r="C43">
        <v>643</v>
      </c>
      <c r="D43">
        <f>'1 Raw data'!D43-'1 Raw data'!$D43</f>
        <v>0</v>
      </c>
      <c r="E43" s="43">
        <v>588</v>
      </c>
      <c r="F43" s="43">
        <f>'1 Raw data'!F43-'1 Raw data'!$B43</f>
        <v>5309.9800000000005</v>
      </c>
      <c r="G43" s="43">
        <v>643</v>
      </c>
      <c r="H43" s="43">
        <f>'1 Raw data'!H43-'1 Raw data'!$D43</f>
        <v>638.28499999999985</v>
      </c>
      <c r="I43" s="45">
        <v>588</v>
      </c>
      <c r="J43" s="45">
        <f>'1 Raw data'!J43-'1 Raw data'!$B43</f>
        <v>29446.989999999998</v>
      </c>
      <c r="K43" s="45">
        <v>643</v>
      </c>
      <c r="L43" s="45">
        <f>'1 Raw data'!L43-'1 Raw data'!$D43</f>
        <v>78089.775000000009</v>
      </c>
      <c r="M43" s="48">
        <v>588</v>
      </c>
      <c r="N43" s="48">
        <f>'1 Raw data'!N43-'1 Raw data'!$B43</f>
        <v>47563.79</v>
      </c>
      <c r="O43" s="48">
        <v>643</v>
      </c>
      <c r="P43" s="48">
        <f>'1 Raw data'!P43-'1 Raw data'!$D43</f>
        <v>941.00499999999988</v>
      </c>
      <c r="Q43" s="47">
        <v>588</v>
      </c>
      <c r="R43" s="47">
        <f>'1 Raw data'!R43-'1 Raw data'!$B43</f>
        <v>16162.89</v>
      </c>
      <c r="S43" s="47">
        <v>643</v>
      </c>
      <c r="T43" s="47">
        <f>'1 Raw data'!T43-'1 Raw data'!$D43</f>
        <v>6413.4350000000004</v>
      </c>
      <c r="U43" s="102">
        <v>588</v>
      </c>
      <c r="V43" s="102">
        <f>'1 Raw data'!V43-'1 Raw data'!$B43</f>
        <v>15688.89</v>
      </c>
      <c r="W43" s="102">
        <v>643</v>
      </c>
      <c r="X43" s="102">
        <f>'1 Raw data'!X43-'1 Raw data'!$D43</f>
        <v>10431.875</v>
      </c>
    </row>
    <row r="44" spans="1:24" ht="15" x14ac:dyDescent="0.25">
      <c r="A44">
        <v>589</v>
      </c>
      <c r="B44">
        <f>'1 Raw data'!B44-'1 Raw data'!$B44</f>
        <v>0</v>
      </c>
      <c r="C44">
        <v>644</v>
      </c>
      <c r="D44">
        <f>'1 Raw data'!D44-'1 Raw data'!$D44</f>
        <v>0</v>
      </c>
      <c r="E44" s="43">
        <v>589</v>
      </c>
      <c r="F44" s="43">
        <f>'1 Raw data'!F44-'1 Raw data'!$B44</f>
        <v>5081.9500000000007</v>
      </c>
      <c r="G44" s="43">
        <v>644</v>
      </c>
      <c r="H44" s="43">
        <f>'1 Raw data'!H44-'1 Raw data'!$D44</f>
        <v>598.2639999999999</v>
      </c>
      <c r="I44" s="45">
        <v>589</v>
      </c>
      <c r="J44" s="45">
        <f>'1 Raw data'!J44-'1 Raw data'!$B44</f>
        <v>31842.589999999997</v>
      </c>
      <c r="K44" s="45">
        <v>644</v>
      </c>
      <c r="L44" s="45">
        <f>'1 Raw data'!L44-'1 Raw data'!$D44</f>
        <v>75752.823999999993</v>
      </c>
      <c r="M44" s="48">
        <v>589</v>
      </c>
      <c r="N44" s="48">
        <f>'1 Raw data'!N44-'1 Raw data'!$B44</f>
        <v>46617.69</v>
      </c>
      <c r="O44" s="48">
        <v>644</v>
      </c>
      <c r="P44" s="48">
        <f>'1 Raw data'!P44-'1 Raw data'!$D44</f>
        <v>954.2639999999999</v>
      </c>
      <c r="Q44" s="47">
        <v>589</v>
      </c>
      <c r="R44" s="47">
        <f>'1 Raw data'!R44-'1 Raw data'!$B44</f>
        <v>15420.79</v>
      </c>
      <c r="S44" s="47">
        <v>644</v>
      </c>
      <c r="T44" s="47">
        <f>'1 Raw data'!T44-'1 Raw data'!$D44</f>
        <v>6286.7240000000002</v>
      </c>
      <c r="U44" s="102">
        <v>589</v>
      </c>
      <c r="V44" s="102">
        <f>'1 Raw data'!V44-'1 Raw data'!$B44</f>
        <v>15934.59</v>
      </c>
      <c r="W44" s="102">
        <v>644</v>
      </c>
      <c r="X44" s="102">
        <f>'1 Raw data'!X44-'1 Raw data'!$D44</f>
        <v>10155.624</v>
      </c>
    </row>
    <row r="45" spans="1:24" ht="15" x14ac:dyDescent="0.25">
      <c r="A45">
        <v>590</v>
      </c>
      <c r="B45">
        <f>'1 Raw data'!B45-'1 Raw data'!$B45</f>
        <v>0</v>
      </c>
      <c r="C45">
        <v>645</v>
      </c>
      <c r="D45">
        <f>'1 Raw data'!D45-'1 Raw data'!$D45</f>
        <v>0</v>
      </c>
      <c r="E45" s="43">
        <v>590</v>
      </c>
      <c r="F45" s="43">
        <f>'1 Raw data'!F45-'1 Raw data'!$B45</f>
        <v>5093.76</v>
      </c>
      <c r="G45" s="43">
        <v>645</v>
      </c>
      <c r="H45" s="43">
        <f>'1 Raw data'!H45-'1 Raw data'!$D45</f>
        <v>667.80500000000006</v>
      </c>
      <c r="I45" s="45">
        <v>590</v>
      </c>
      <c r="J45" s="45">
        <f>'1 Raw data'!J45-'1 Raw data'!$B45</f>
        <v>34852.639999999999</v>
      </c>
      <c r="K45" s="45">
        <v>645</v>
      </c>
      <c r="L45" s="45">
        <f>'1 Raw data'!L45-'1 Raw data'!$D45</f>
        <v>73863.225000000006</v>
      </c>
      <c r="M45" s="48">
        <v>590</v>
      </c>
      <c r="N45" s="48">
        <f>'1 Raw data'!N45-'1 Raw data'!$B45</f>
        <v>46144.14</v>
      </c>
      <c r="O45" s="48">
        <v>645</v>
      </c>
      <c r="P45" s="48">
        <f>'1 Raw data'!P45-'1 Raw data'!$D45</f>
        <v>908.22499999999991</v>
      </c>
      <c r="Q45" s="47">
        <v>590</v>
      </c>
      <c r="R45" s="47">
        <f>'1 Raw data'!R45-'1 Raw data'!$B45</f>
        <v>15511.34</v>
      </c>
      <c r="S45" s="47">
        <v>645</v>
      </c>
      <c r="T45" s="47">
        <f>'1 Raw data'!T45-'1 Raw data'!$D45</f>
        <v>6160.0050000000001</v>
      </c>
      <c r="U45" s="102">
        <v>590</v>
      </c>
      <c r="V45" s="102">
        <f>'1 Raw data'!V45-'1 Raw data'!$B45</f>
        <v>16053.739999999998</v>
      </c>
      <c r="W45" s="102">
        <v>645</v>
      </c>
      <c r="X45" s="102">
        <f>'1 Raw data'!X45-'1 Raw data'!$D45</f>
        <v>9973.5249999999996</v>
      </c>
    </row>
    <row r="46" spans="1:24" ht="15" x14ac:dyDescent="0.25">
      <c r="A46">
        <v>591</v>
      </c>
      <c r="B46">
        <f>'1 Raw data'!B46-'1 Raw data'!$B46</f>
        <v>0</v>
      </c>
      <c r="C46">
        <v>646</v>
      </c>
      <c r="D46">
        <f>'1 Raw data'!D46-'1 Raw data'!$D46</f>
        <v>0</v>
      </c>
      <c r="E46" s="43">
        <v>591</v>
      </c>
      <c r="F46" s="43">
        <f>'1 Raw data'!F46-'1 Raw data'!$B46</f>
        <v>5062.4500000000007</v>
      </c>
      <c r="G46" s="43">
        <v>646</v>
      </c>
      <c r="H46" s="43">
        <f>'1 Raw data'!H46-'1 Raw data'!$D46</f>
        <v>654.03399999999988</v>
      </c>
      <c r="I46" s="45">
        <v>591</v>
      </c>
      <c r="J46" s="45">
        <f>'1 Raw data'!J46-'1 Raw data'!$B46</f>
        <v>37639.18</v>
      </c>
      <c r="K46" s="45">
        <v>646</v>
      </c>
      <c r="L46" s="45">
        <f>'1 Raw data'!L46-'1 Raw data'!$D46</f>
        <v>72400.333999999988</v>
      </c>
      <c r="M46" s="48">
        <v>591</v>
      </c>
      <c r="N46" s="48">
        <f>'1 Raw data'!N46-'1 Raw data'!$B46</f>
        <v>45483.68</v>
      </c>
      <c r="O46" s="48">
        <v>646</v>
      </c>
      <c r="P46" s="48">
        <f>'1 Raw data'!P46-'1 Raw data'!$D46</f>
        <v>912.46399999999994</v>
      </c>
      <c r="Q46" s="47">
        <v>591</v>
      </c>
      <c r="R46" s="47">
        <f>'1 Raw data'!R46-'1 Raw data'!$B46</f>
        <v>15667.18</v>
      </c>
      <c r="S46" s="47">
        <v>646</v>
      </c>
      <c r="T46" s="47">
        <f>'1 Raw data'!T46-'1 Raw data'!$D46</f>
        <v>5970.7440000000006</v>
      </c>
      <c r="U46" s="102">
        <v>591</v>
      </c>
      <c r="V46" s="102">
        <f>'1 Raw data'!V46-'1 Raw data'!$B46</f>
        <v>16437.78</v>
      </c>
      <c r="W46" s="102">
        <v>646</v>
      </c>
      <c r="X46" s="102">
        <f>'1 Raw data'!X46-'1 Raw data'!$D46</f>
        <v>9714.9339999999993</v>
      </c>
    </row>
    <row r="47" spans="1:24" ht="15" x14ac:dyDescent="0.25">
      <c r="A47">
        <v>592</v>
      </c>
      <c r="B47">
        <f>'1 Raw data'!B47-'1 Raw data'!$B47</f>
        <v>0</v>
      </c>
      <c r="C47">
        <v>647</v>
      </c>
      <c r="D47">
        <f>'1 Raw data'!D47-'1 Raw data'!$D47</f>
        <v>0</v>
      </c>
      <c r="E47" s="43">
        <v>592</v>
      </c>
      <c r="F47" s="43">
        <f>'1 Raw data'!F47-'1 Raw data'!$B47</f>
        <v>4902.1399999999994</v>
      </c>
      <c r="G47" s="43">
        <v>647</v>
      </c>
      <c r="H47" s="43">
        <f>'1 Raw data'!H47-'1 Raw data'!$D47</f>
        <v>655.54899999999986</v>
      </c>
      <c r="I47" s="45">
        <v>592</v>
      </c>
      <c r="J47" s="45">
        <f>'1 Raw data'!J47-'1 Raw data'!$B47</f>
        <v>40279.840000000004</v>
      </c>
      <c r="K47" s="45">
        <v>647</v>
      </c>
      <c r="L47" s="45">
        <f>'1 Raw data'!L47-'1 Raw data'!$D47</f>
        <v>70737.729000000007</v>
      </c>
      <c r="M47" s="48">
        <v>592</v>
      </c>
      <c r="N47" s="48">
        <f>'1 Raw data'!N47-'1 Raw data'!$B47</f>
        <v>45403.040000000001</v>
      </c>
      <c r="O47" s="48">
        <v>647</v>
      </c>
      <c r="P47" s="48">
        <f>'1 Raw data'!P47-'1 Raw data'!$D47</f>
        <v>917.22899999999993</v>
      </c>
      <c r="Q47" s="47">
        <v>592</v>
      </c>
      <c r="R47" s="47">
        <f>'1 Raw data'!R47-'1 Raw data'!$B47</f>
        <v>15839.039999999999</v>
      </c>
      <c r="S47" s="47">
        <v>647</v>
      </c>
      <c r="T47" s="47">
        <f>'1 Raw data'!T47-'1 Raw data'!$D47</f>
        <v>5904.8389999999999</v>
      </c>
      <c r="U47" s="102">
        <v>592</v>
      </c>
      <c r="V47" s="102">
        <f>'1 Raw data'!V47-'1 Raw data'!$B47</f>
        <v>16528.039999999997</v>
      </c>
      <c r="W47" s="102">
        <v>647</v>
      </c>
      <c r="X47" s="102">
        <f>'1 Raw data'!X47-'1 Raw data'!$D47</f>
        <v>9542.4290000000001</v>
      </c>
    </row>
    <row r="48" spans="1:24" ht="15" x14ac:dyDescent="0.25">
      <c r="A48">
        <v>593</v>
      </c>
      <c r="B48">
        <f>'1 Raw data'!B48-'1 Raw data'!$B48</f>
        <v>0</v>
      </c>
      <c r="C48">
        <v>648</v>
      </c>
      <c r="D48">
        <f>'1 Raw data'!D48-'1 Raw data'!$D48</f>
        <v>0</v>
      </c>
      <c r="E48" s="43">
        <v>593</v>
      </c>
      <c r="F48" s="43">
        <f>'1 Raw data'!F48-'1 Raw data'!$B48</f>
        <v>4761.62</v>
      </c>
      <c r="G48" s="43">
        <v>648</v>
      </c>
      <c r="H48" s="43">
        <f>'1 Raw data'!H48-'1 Raw data'!$D48</f>
        <v>621.77599999999995</v>
      </c>
      <c r="I48" s="45">
        <v>593</v>
      </c>
      <c r="J48" s="45">
        <f>'1 Raw data'!J48-'1 Raw data'!$B48</f>
        <v>43422.11</v>
      </c>
      <c r="K48" s="45">
        <v>648</v>
      </c>
      <c r="L48" s="45">
        <f>'1 Raw data'!L48-'1 Raw data'!$D48</f>
        <v>69650.576000000001</v>
      </c>
      <c r="M48" s="48">
        <v>593</v>
      </c>
      <c r="N48" s="48">
        <f>'1 Raw data'!N48-'1 Raw data'!$B48</f>
        <v>44642.01</v>
      </c>
      <c r="O48" s="48">
        <v>648</v>
      </c>
      <c r="P48" s="48">
        <f>'1 Raw data'!P48-'1 Raw data'!$D48</f>
        <v>915.476</v>
      </c>
      <c r="Q48" s="47">
        <v>593</v>
      </c>
      <c r="R48" s="47">
        <f>'1 Raw data'!R48-'1 Raw data'!$B48</f>
        <v>16027.91</v>
      </c>
      <c r="S48" s="47">
        <v>648</v>
      </c>
      <c r="T48" s="47">
        <f>'1 Raw data'!T48-'1 Raw data'!$D48</f>
        <v>5725.0160000000005</v>
      </c>
      <c r="U48" s="102">
        <v>593</v>
      </c>
      <c r="V48" s="102">
        <f>'1 Raw data'!V48-'1 Raw data'!$B48</f>
        <v>16807.309999999998</v>
      </c>
      <c r="W48" s="102">
        <v>648</v>
      </c>
      <c r="X48" s="102">
        <f>'1 Raw data'!X48-'1 Raw data'!$D48</f>
        <v>9275.5559999999987</v>
      </c>
    </row>
    <row r="49" spans="1:24" ht="15" x14ac:dyDescent="0.25">
      <c r="A49">
        <v>594</v>
      </c>
      <c r="B49">
        <f>'1 Raw data'!B49-'1 Raw data'!$B49</f>
        <v>0</v>
      </c>
      <c r="C49">
        <v>649</v>
      </c>
      <c r="D49">
        <f>'1 Raw data'!D49-'1 Raw data'!$D49</f>
        <v>0</v>
      </c>
      <c r="E49" s="43">
        <v>594</v>
      </c>
      <c r="F49" s="43">
        <f>'1 Raw data'!F49-'1 Raw data'!$B49</f>
        <v>4834.58</v>
      </c>
      <c r="G49" s="43">
        <v>649</v>
      </c>
      <c r="H49" s="43">
        <f>'1 Raw data'!H49-'1 Raw data'!$D49</f>
        <v>617.52999999999986</v>
      </c>
      <c r="I49" s="45">
        <v>594</v>
      </c>
      <c r="J49" s="45">
        <f>'1 Raw data'!J49-'1 Raw data'!$B49</f>
        <v>46279.17</v>
      </c>
      <c r="K49" s="45">
        <v>649</v>
      </c>
      <c r="L49" s="45">
        <f>'1 Raw data'!L49-'1 Raw data'!$D49</f>
        <v>67507.72</v>
      </c>
      <c r="M49" s="48">
        <v>594</v>
      </c>
      <c r="N49" s="48">
        <f>'1 Raw data'!N49-'1 Raw data'!$B49</f>
        <v>44317.07</v>
      </c>
      <c r="O49" s="48">
        <v>649</v>
      </c>
      <c r="P49" s="48">
        <f>'1 Raw data'!P49-'1 Raw data'!$D49</f>
        <v>863.69999999999993</v>
      </c>
      <c r="Q49" s="47">
        <v>594</v>
      </c>
      <c r="R49" s="47">
        <f>'1 Raw data'!R49-'1 Raw data'!$B49</f>
        <v>16054.069999999998</v>
      </c>
      <c r="S49" s="47">
        <v>649</v>
      </c>
      <c r="T49" s="47">
        <f>'1 Raw data'!T49-'1 Raw data'!$D49</f>
        <v>5530.9400000000005</v>
      </c>
      <c r="U49" s="102">
        <v>594</v>
      </c>
      <c r="V49" s="102">
        <f>'1 Raw data'!V49-'1 Raw data'!$B49</f>
        <v>16789.57</v>
      </c>
      <c r="W49" s="102">
        <v>649</v>
      </c>
      <c r="X49" s="102">
        <f>'1 Raw data'!X49-'1 Raw data'!$D49</f>
        <v>9139.4500000000007</v>
      </c>
    </row>
    <row r="50" spans="1:24" ht="15" x14ac:dyDescent="0.25">
      <c r="A50">
        <v>595</v>
      </c>
      <c r="B50">
        <f>'1 Raw data'!B50-'1 Raw data'!$B50</f>
        <v>0</v>
      </c>
      <c r="C50">
        <v>650</v>
      </c>
      <c r="D50">
        <f>'1 Raw data'!D50-'1 Raw data'!$D50</f>
        <v>0</v>
      </c>
      <c r="E50" s="43">
        <v>595</v>
      </c>
      <c r="F50" s="43">
        <f>'1 Raw data'!F50-'1 Raw data'!$B50</f>
        <v>4652.7199999999993</v>
      </c>
      <c r="G50" s="43">
        <v>650</v>
      </c>
      <c r="H50" s="43">
        <f>'1 Raw data'!H50-'1 Raw data'!$D50</f>
        <v>596.26199999999994</v>
      </c>
      <c r="I50" s="45">
        <v>595</v>
      </c>
      <c r="J50" s="45">
        <f>'1 Raw data'!J50-'1 Raw data'!$B50</f>
        <v>48868.130000000005</v>
      </c>
      <c r="K50" s="45">
        <v>650</v>
      </c>
      <c r="L50" s="45">
        <f>'1 Raw data'!L50-'1 Raw data'!$D50</f>
        <v>66319.272000000012</v>
      </c>
      <c r="M50" s="48">
        <v>595</v>
      </c>
      <c r="N50" s="48">
        <f>'1 Raw data'!N50-'1 Raw data'!$B50</f>
        <v>43698.530000000006</v>
      </c>
      <c r="O50" s="48">
        <v>650</v>
      </c>
      <c r="P50" s="48">
        <f>'1 Raw data'!P50-'1 Raw data'!$D50</f>
        <v>857.19200000000001</v>
      </c>
      <c r="Q50" s="47">
        <v>595</v>
      </c>
      <c r="R50" s="47">
        <f>'1 Raw data'!R50-'1 Raw data'!$B50</f>
        <v>16932.829999999998</v>
      </c>
      <c r="S50" s="47">
        <v>650</v>
      </c>
      <c r="T50" s="47">
        <f>'1 Raw data'!T50-'1 Raw data'!$D50</f>
        <v>5505.0920000000006</v>
      </c>
      <c r="U50" s="102">
        <v>595</v>
      </c>
      <c r="V50" s="102">
        <f>'1 Raw data'!V50-'1 Raw data'!$B50</f>
        <v>17161.43</v>
      </c>
      <c r="W50" s="102">
        <v>650</v>
      </c>
      <c r="X50" s="102">
        <f>'1 Raw data'!X50-'1 Raw data'!$D50</f>
        <v>9009.0020000000004</v>
      </c>
    </row>
    <row r="51" spans="1:24" ht="15" x14ac:dyDescent="0.25">
      <c r="A51">
        <v>596</v>
      </c>
      <c r="B51">
        <f>'1 Raw data'!B51-'1 Raw data'!$B51</f>
        <v>0</v>
      </c>
      <c r="C51">
        <v>651</v>
      </c>
      <c r="D51">
        <f>'1 Raw data'!D51-'1 Raw data'!$D51</f>
        <v>0</v>
      </c>
      <c r="E51" s="43">
        <v>596</v>
      </c>
      <c r="F51" s="43">
        <f>'1 Raw data'!F51-'1 Raw data'!$B51</f>
        <v>4540.5220000000008</v>
      </c>
      <c r="G51" s="43">
        <v>651</v>
      </c>
      <c r="H51" s="43">
        <f>'1 Raw data'!H51-'1 Raw data'!$D51</f>
        <v>599.77099999999996</v>
      </c>
      <c r="I51" s="45">
        <v>596</v>
      </c>
      <c r="J51" s="45">
        <f>'1 Raw data'!J51-'1 Raw data'!$B51</f>
        <v>51487.902000000002</v>
      </c>
      <c r="K51" s="45">
        <v>651</v>
      </c>
      <c r="L51" s="45">
        <f>'1 Raw data'!L51-'1 Raw data'!$D51</f>
        <v>64889.321000000004</v>
      </c>
      <c r="M51" s="48">
        <v>596</v>
      </c>
      <c r="N51" s="48">
        <f>'1 Raw data'!N51-'1 Raw data'!$B51</f>
        <v>43149.402000000002</v>
      </c>
      <c r="O51" s="48">
        <v>651</v>
      </c>
      <c r="P51" s="48">
        <f>'1 Raw data'!P51-'1 Raw data'!$D51</f>
        <v>803.90100000000007</v>
      </c>
      <c r="Q51" s="47">
        <v>596</v>
      </c>
      <c r="R51" s="47">
        <f>'1 Raw data'!R51-'1 Raw data'!$B51</f>
        <v>16364.802</v>
      </c>
      <c r="S51" s="47">
        <v>651</v>
      </c>
      <c r="T51" s="47">
        <f>'1 Raw data'!T51-'1 Raw data'!$D51</f>
        <v>5381.7110000000002</v>
      </c>
      <c r="U51" s="102">
        <v>596</v>
      </c>
      <c r="V51" s="102">
        <f>'1 Raw data'!V51-'1 Raw data'!$B51</f>
        <v>17347.002</v>
      </c>
      <c r="W51" s="102">
        <v>651</v>
      </c>
      <c r="X51" s="102">
        <f>'1 Raw data'!X51-'1 Raw data'!$D51</f>
        <v>8770.6010000000006</v>
      </c>
    </row>
    <row r="52" spans="1:24" ht="15" x14ac:dyDescent="0.25">
      <c r="A52">
        <v>597</v>
      </c>
      <c r="B52">
        <f>'1 Raw data'!B52-'1 Raw data'!$B52</f>
        <v>0</v>
      </c>
      <c r="C52">
        <v>652</v>
      </c>
      <c r="D52">
        <f>'1 Raw data'!D52-'1 Raw data'!$D52</f>
        <v>0</v>
      </c>
      <c r="E52" s="43">
        <v>597</v>
      </c>
      <c r="F52" s="43">
        <f>'1 Raw data'!F52-'1 Raw data'!$B52</f>
        <v>4498.6450000000004</v>
      </c>
      <c r="G52" s="43">
        <v>652</v>
      </c>
      <c r="H52" s="43">
        <f>'1 Raw data'!H52-'1 Raw data'!$D52</f>
        <v>616.77499999999986</v>
      </c>
      <c r="I52" s="45">
        <v>597</v>
      </c>
      <c r="J52" s="45">
        <f>'1 Raw data'!J52-'1 Raw data'!$B52</f>
        <v>53989.154999999999</v>
      </c>
      <c r="K52" s="45">
        <v>652</v>
      </c>
      <c r="L52" s="45">
        <f>'1 Raw data'!L52-'1 Raw data'!$D52</f>
        <v>63712.925000000003</v>
      </c>
      <c r="M52" s="48">
        <v>597</v>
      </c>
      <c r="N52" s="48">
        <f>'1 Raw data'!N52-'1 Raw data'!$B52</f>
        <v>42794.555</v>
      </c>
      <c r="O52" s="48">
        <v>652</v>
      </c>
      <c r="P52" s="48">
        <f>'1 Raw data'!P52-'1 Raw data'!$D52</f>
        <v>852.93499999999995</v>
      </c>
      <c r="Q52" s="47">
        <v>597</v>
      </c>
      <c r="R52" s="47">
        <f>'1 Raw data'!R52-'1 Raw data'!$B52</f>
        <v>16514.855</v>
      </c>
      <c r="S52" s="47">
        <v>652</v>
      </c>
      <c r="T52" s="47">
        <f>'1 Raw data'!T52-'1 Raw data'!$D52</f>
        <v>5336.2849999999999</v>
      </c>
      <c r="U52" s="102">
        <v>597</v>
      </c>
      <c r="V52" s="102">
        <f>'1 Raw data'!V52-'1 Raw data'!$B52</f>
        <v>17418.655000000002</v>
      </c>
      <c r="W52" s="102">
        <v>652</v>
      </c>
      <c r="X52" s="102">
        <f>'1 Raw data'!X52-'1 Raw data'!$D52</f>
        <v>8569.8049999999985</v>
      </c>
    </row>
    <row r="53" spans="1:24" ht="15" x14ac:dyDescent="0.25">
      <c r="A53">
        <v>598</v>
      </c>
      <c r="B53">
        <f>'1 Raw data'!B53-'1 Raw data'!$B53</f>
        <v>0</v>
      </c>
      <c r="C53">
        <v>653</v>
      </c>
      <c r="D53">
        <f>'1 Raw data'!D53-'1 Raw data'!$D53</f>
        <v>0</v>
      </c>
      <c r="E53" s="43">
        <v>598</v>
      </c>
      <c r="F53" s="43">
        <f>'1 Raw data'!F53-'1 Raw data'!$B53</f>
        <v>4362.7049999999999</v>
      </c>
      <c r="G53" s="43">
        <v>653</v>
      </c>
      <c r="H53" s="43">
        <f>'1 Raw data'!H53-'1 Raw data'!$D53</f>
        <v>618.52699999999993</v>
      </c>
      <c r="I53" s="45">
        <v>598</v>
      </c>
      <c r="J53" s="45">
        <f>'1 Raw data'!J53-'1 Raw data'!$B53</f>
        <v>56667.415000000001</v>
      </c>
      <c r="K53" s="45">
        <v>653</v>
      </c>
      <c r="L53" s="45">
        <f>'1 Raw data'!L53-'1 Raw data'!$D53</f>
        <v>62260.277000000002</v>
      </c>
      <c r="M53" s="48">
        <v>598</v>
      </c>
      <c r="N53" s="48">
        <f>'1 Raw data'!N53-'1 Raw data'!$B53</f>
        <v>42318.315000000002</v>
      </c>
      <c r="O53" s="48">
        <v>653</v>
      </c>
      <c r="P53" s="48">
        <f>'1 Raw data'!P53-'1 Raw data'!$D53</f>
        <v>850.42700000000002</v>
      </c>
      <c r="Q53" s="47">
        <v>598</v>
      </c>
      <c r="R53" s="47">
        <f>'1 Raw data'!R53-'1 Raw data'!$B53</f>
        <v>16376.215</v>
      </c>
      <c r="S53" s="47">
        <v>653</v>
      </c>
      <c r="T53" s="47">
        <f>'1 Raw data'!T53-'1 Raw data'!$D53</f>
        <v>5186.5569999999998</v>
      </c>
      <c r="U53" s="102">
        <v>598</v>
      </c>
      <c r="V53" s="102">
        <f>'1 Raw data'!V53-'1 Raw data'!$B53</f>
        <v>17549.715</v>
      </c>
      <c r="W53" s="102">
        <v>653</v>
      </c>
      <c r="X53" s="102">
        <f>'1 Raw data'!X53-'1 Raw data'!$D53</f>
        <v>8392.1769999999997</v>
      </c>
    </row>
    <row r="54" spans="1:24" ht="15" x14ac:dyDescent="0.25">
      <c r="A54">
        <v>599</v>
      </c>
      <c r="B54">
        <f>'1 Raw data'!B54-'1 Raw data'!$B54</f>
        <v>0</v>
      </c>
      <c r="C54">
        <v>654</v>
      </c>
      <c r="D54">
        <f>'1 Raw data'!D54-'1 Raw data'!$D54</f>
        <v>0</v>
      </c>
      <c r="E54" s="43">
        <v>599</v>
      </c>
      <c r="F54" s="43">
        <f>'1 Raw data'!F54-'1 Raw data'!$B54</f>
        <v>4289.9639999999999</v>
      </c>
      <c r="G54" s="43">
        <v>654</v>
      </c>
      <c r="H54" s="43">
        <f>'1 Raw data'!H54-'1 Raw data'!$D54</f>
        <v>567.24399999999991</v>
      </c>
      <c r="I54" s="45">
        <v>599</v>
      </c>
      <c r="J54" s="45">
        <f>'1 Raw data'!J54-'1 Raw data'!$B54</f>
        <v>58395.373999999996</v>
      </c>
      <c r="K54" s="45">
        <v>654</v>
      </c>
      <c r="L54" s="45">
        <f>'1 Raw data'!L54-'1 Raw data'!$D54</f>
        <v>60982.974000000002</v>
      </c>
      <c r="M54" s="48">
        <v>599</v>
      </c>
      <c r="N54" s="48">
        <f>'1 Raw data'!N54-'1 Raw data'!$B54</f>
        <v>41840.574000000001</v>
      </c>
      <c r="O54" s="48">
        <v>654</v>
      </c>
      <c r="P54" s="48">
        <f>'1 Raw data'!P54-'1 Raw data'!$D54</f>
        <v>836.17399999999998</v>
      </c>
      <c r="Q54" s="47">
        <v>599</v>
      </c>
      <c r="R54" s="47">
        <f>'1 Raw data'!R54-'1 Raw data'!$B54</f>
        <v>16709.074000000001</v>
      </c>
      <c r="S54" s="47">
        <v>654</v>
      </c>
      <c r="T54" s="47">
        <f>'1 Raw data'!T54-'1 Raw data'!$D54</f>
        <v>4999.5240000000003</v>
      </c>
      <c r="U54" s="102">
        <v>599</v>
      </c>
      <c r="V54" s="102">
        <f>'1 Raw data'!V54-'1 Raw data'!$B54</f>
        <v>17816.374</v>
      </c>
      <c r="W54" s="102">
        <v>654</v>
      </c>
      <c r="X54" s="102">
        <f>'1 Raw data'!X54-'1 Raw data'!$D54</f>
        <v>8213.8839999999982</v>
      </c>
    </row>
    <row r="55" spans="1:24" ht="15" x14ac:dyDescent="0.25">
      <c r="A55">
        <v>600</v>
      </c>
      <c r="B55">
        <f>'1 Raw data'!B55-'1 Raw data'!$B55</f>
        <v>0</v>
      </c>
      <c r="C55">
        <v>655</v>
      </c>
      <c r="D55">
        <f>'1 Raw data'!D55-'1 Raw data'!$D55</f>
        <v>0</v>
      </c>
      <c r="E55" s="43">
        <v>600</v>
      </c>
      <c r="F55" s="43">
        <f>'1 Raw data'!F55-'1 Raw data'!$B55</f>
        <v>4077.2110000000002</v>
      </c>
      <c r="G55" s="43">
        <v>655</v>
      </c>
      <c r="H55" s="43">
        <f>'1 Raw data'!H55-'1 Raw data'!$D55</f>
        <v>581.50299999999993</v>
      </c>
      <c r="I55" s="45">
        <v>600</v>
      </c>
      <c r="J55" s="45">
        <f>'1 Raw data'!J55-'1 Raw data'!$B55</f>
        <v>60357.300999999999</v>
      </c>
      <c r="K55" s="45">
        <v>655</v>
      </c>
      <c r="L55" s="45">
        <f>'1 Raw data'!L55-'1 Raw data'!$D55</f>
        <v>59526.923000000003</v>
      </c>
      <c r="M55" s="48">
        <v>600</v>
      </c>
      <c r="N55" s="48">
        <f>'1 Raw data'!N55-'1 Raw data'!$B55</f>
        <v>41171.700999999994</v>
      </c>
      <c r="O55" s="48">
        <v>655</v>
      </c>
      <c r="P55" s="48">
        <f>'1 Raw data'!P55-'1 Raw data'!$D55</f>
        <v>782.13300000000004</v>
      </c>
      <c r="Q55" s="47">
        <v>600</v>
      </c>
      <c r="R55" s="47">
        <f>'1 Raw data'!R55-'1 Raw data'!$B55</f>
        <v>16498.701000000001</v>
      </c>
      <c r="S55" s="47">
        <v>655</v>
      </c>
      <c r="T55" s="47">
        <f>'1 Raw data'!T55-'1 Raw data'!$D55</f>
        <v>4893.4830000000002</v>
      </c>
      <c r="U55" s="102">
        <v>600</v>
      </c>
      <c r="V55" s="102">
        <f>'1 Raw data'!V55-'1 Raw data'!$B55</f>
        <v>17731.201000000001</v>
      </c>
      <c r="W55" s="102">
        <v>655</v>
      </c>
      <c r="X55" s="102">
        <f>'1 Raw data'!X55-'1 Raw data'!$D55</f>
        <v>8043.3829999999989</v>
      </c>
    </row>
    <row r="56" spans="1:24" ht="15" x14ac:dyDescent="0.25">
      <c r="A56">
        <v>601</v>
      </c>
      <c r="B56">
        <f>'1 Raw data'!B56-'1 Raw data'!$B56</f>
        <v>0</v>
      </c>
      <c r="C56">
        <v>656</v>
      </c>
      <c r="D56">
        <f>'1 Raw data'!D56-'1 Raw data'!$D56</f>
        <v>0</v>
      </c>
      <c r="E56" s="43">
        <v>601</v>
      </c>
      <c r="F56" s="43">
        <f>'1 Raw data'!F56-'1 Raw data'!$B56</f>
        <v>4127.6760000000004</v>
      </c>
      <c r="G56" s="43">
        <v>656</v>
      </c>
      <c r="H56" s="43">
        <f>'1 Raw data'!H56-'1 Raw data'!$D56</f>
        <v>543.2349999999999</v>
      </c>
      <c r="I56" s="45">
        <v>601</v>
      </c>
      <c r="J56" s="45">
        <f>'1 Raw data'!J56-'1 Raw data'!$B56</f>
        <v>62248.296000000002</v>
      </c>
      <c r="K56" s="45">
        <v>656</v>
      </c>
      <c r="L56" s="45">
        <f>'1 Raw data'!L56-'1 Raw data'!$D56</f>
        <v>58011.125</v>
      </c>
      <c r="M56" s="48">
        <v>601</v>
      </c>
      <c r="N56" s="48">
        <f>'1 Raw data'!N56-'1 Raw data'!$B56</f>
        <v>40653.196000000004</v>
      </c>
      <c r="O56" s="48">
        <v>656</v>
      </c>
      <c r="P56" s="48">
        <f>'1 Raw data'!P56-'1 Raw data'!$D56</f>
        <v>784.13499999999999</v>
      </c>
      <c r="Q56" s="47">
        <v>601</v>
      </c>
      <c r="R56" s="47">
        <f>'1 Raw data'!R56-'1 Raw data'!$B56</f>
        <v>16631.196</v>
      </c>
      <c r="S56" s="47">
        <v>656</v>
      </c>
      <c r="T56" s="47">
        <f>'1 Raw data'!T56-'1 Raw data'!$D56</f>
        <v>4794.4250000000002</v>
      </c>
      <c r="U56" s="102">
        <v>601</v>
      </c>
      <c r="V56" s="102">
        <f>'1 Raw data'!V56-'1 Raw data'!$B56</f>
        <v>17817.995999999999</v>
      </c>
      <c r="W56" s="102">
        <v>656</v>
      </c>
      <c r="X56" s="102">
        <f>'1 Raw data'!X56-'1 Raw data'!$D56</f>
        <v>7919.295000000001</v>
      </c>
    </row>
    <row r="57" spans="1:24" ht="15" x14ac:dyDescent="0.25">
      <c r="A57">
        <v>602</v>
      </c>
      <c r="B57">
        <f>'1 Raw data'!B57-'1 Raw data'!$B57</f>
        <v>0</v>
      </c>
      <c r="C57">
        <v>657</v>
      </c>
      <c r="D57">
        <f>'1 Raw data'!D57-'1 Raw data'!$D57</f>
        <v>0</v>
      </c>
      <c r="E57" s="43">
        <v>602</v>
      </c>
      <c r="F57" s="43">
        <f>'1 Raw data'!F57-'1 Raw data'!$B57</f>
        <v>4012.5920000000001</v>
      </c>
      <c r="G57" s="43">
        <v>657</v>
      </c>
      <c r="H57" s="43">
        <f>'1 Raw data'!H57-'1 Raw data'!$D57</f>
        <v>564.48899999999992</v>
      </c>
      <c r="I57" s="45">
        <v>602</v>
      </c>
      <c r="J57" s="45">
        <f>'1 Raw data'!J57-'1 Raw data'!$B57</f>
        <v>64053.452000000005</v>
      </c>
      <c r="K57" s="45">
        <v>657</v>
      </c>
      <c r="L57" s="45">
        <f>'1 Raw data'!L57-'1 Raw data'!$D57</f>
        <v>56772.128999999994</v>
      </c>
      <c r="M57" s="48">
        <v>602</v>
      </c>
      <c r="N57" s="48">
        <f>'1 Raw data'!N57-'1 Raw data'!$B57</f>
        <v>40122.352000000006</v>
      </c>
      <c r="O57" s="48">
        <v>657</v>
      </c>
      <c r="P57" s="48">
        <f>'1 Raw data'!P57-'1 Raw data'!$D57</f>
        <v>771.86900000000003</v>
      </c>
      <c r="Q57" s="47">
        <v>602</v>
      </c>
      <c r="R57" s="47">
        <f>'1 Raw data'!R57-'1 Raw data'!$B57</f>
        <v>16681.851999999999</v>
      </c>
      <c r="S57" s="47">
        <v>657</v>
      </c>
      <c r="T57" s="47">
        <f>'1 Raw data'!T57-'1 Raw data'!$D57</f>
        <v>4689.8490000000002</v>
      </c>
      <c r="U57" s="102">
        <v>602</v>
      </c>
      <c r="V57" s="102">
        <f>'1 Raw data'!V57-'1 Raw data'!$B57</f>
        <v>18023.351999999999</v>
      </c>
      <c r="W57" s="102">
        <v>657</v>
      </c>
      <c r="X57" s="102">
        <f>'1 Raw data'!X57-'1 Raw data'!$D57</f>
        <v>7629.2089999999998</v>
      </c>
    </row>
    <row r="58" spans="1:24" ht="15" x14ac:dyDescent="0.25">
      <c r="A58">
        <v>603</v>
      </c>
      <c r="B58">
        <f>'1 Raw data'!B58-'1 Raw data'!$B58</f>
        <v>0</v>
      </c>
      <c r="C58">
        <v>658</v>
      </c>
      <c r="D58">
        <f>'1 Raw data'!D58-'1 Raw data'!$D58</f>
        <v>0</v>
      </c>
      <c r="E58" s="43">
        <v>603</v>
      </c>
      <c r="F58" s="43">
        <f>'1 Raw data'!F58-'1 Raw data'!$B58</f>
        <v>3940.92</v>
      </c>
      <c r="G58" s="43">
        <v>658</v>
      </c>
      <c r="H58" s="43">
        <f>'1 Raw data'!H58-'1 Raw data'!$D58</f>
        <v>569.99799999999993</v>
      </c>
      <c r="I58" s="45">
        <v>603</v>
      </c>
      <c r="J58" s="45">
        <f>'1 Raw data'!J58-'1 Raw data'!$B58</f>
        <v>65926.95</v>
      </c>
      <c r="K58" s="45">
        <v>658</v>
      </c>
      <c r="L58" s="45">
        <f>'1 Raw data'!L58-'1 Raw data'!$D58</f>
        <v>54877.527999999998</v>
      </c>
      <c r="M58" s="48">
        <v>603</v>
      </c>
      <c r="N58" s="48">
        <f>'1 Raw data'!N58-'1 Raw data'!$B58</f>
        <v>39203.450000000004</v>
      </c>
      <c r="O58" s="48">
        <v>658</v>
      </c>
      <c r="P58" s="48">
        <f>'1 Raw data'!P58-'1 Raw data'!$D58</f>
        <v>780.87800000000004</v>
      </c>
      <c r="Q58" s="47">
        <v>603</v>
      </c>
      <c r="R58" s="47">
        <f>'1 Raw data'!R58-'1 Raw data'!$B58</f>
        <v>16629.649999999998</v>
      </c>
      <c r="S58" s="47">
        <v>658</v>
      </c>
      <c r="T58" s="47">
        <f>'1 Raw data'!T58-'1 Raw data'!$D58</f>
        <v>4526.1679999999997</v>
      </c>
      <c r="U58" s="102">
        <v>603</v>
      </c>
      <c r="V58" s="102">
        <f>'1 Raw data'!V58-'1 Raw data'!$B58</f>
        <v>17947.45</v>
      </c>
      <c r="W58" s="102">
        <v>658</v>
      </c>
      <c r="X58" s="102">
        <f>'1 Raw data'!X58-'1 Raw data'!$D58</f>
        <v>7509.2179999999998</v>
      </c>
    </row>
    <row r="59" spans="1:24" ht="15" x14ac:dyDescent="0.25">
      <c r="A59">
        <v>604</v>
      </c>
      <c r="B59">
        <f>'1 Raw data'!B59-'1 Raw data'!$B59</f>
        <v>0</v>
      </c>
      <c r="C59">
        <v>659</v>
      </c>
      <c r="D59">
        <f>'1 Raw data'!D59-'1 Raw data'!$D59</f>
        <v>0</v>
      </c>
      <c r="E59" s="43">
        <v>604</v>
      </c>
      <c r="F59" s="43">
        <f>'1 Raw data'!F59-'1 Raw data'!$B59</f>
        <v>3985.7390000000005</v>
      </c>
      <c r="G59" s="43">
        <v>659</v>
      </c>
      <c r="H59" s="43">
        <f>'1 Raw data'!H59-'1 Raw data'!$D59</f>
        <v>526.21199999999999</v>
      </c>
      <c r="I59" s="45">
        <v>604</v>
      </c>
      <c r="J59" s="45">
        <f>'1 Raw data'!J59-'1 Raw data'!$B59</f>
        <v>67339.608999999997</v>
      </c>
      <c r="K59" s="45">
        <v>659</v>
      </c>
      <c r="L59" s="45">
        <f>'1 Raw data'!L59-'1 Raw data'!$D59</f>
        <v>53383.682000000001</v>
      </c>
      <c r="M59" s="48">
        <v>604</v>
      </c>
      <c r="N59" s="48">
        <f>'1 Raw data'!N59-'1 Raw data'!$B59</f>
        <v>38753.709000000003</v>
      </c>
      <c r="O59" s="48">
        <v>659</v>
      </c>
      <c r="P59" s="48">
        <f>'1 Raw data'!P59-'1 Raw data'!$D59</f>
        <v>726.08200000000011</v>
      </c>
      <c r="Q59" s="47">
        <v>604</v>
      </c>
      <c r="R59" s="47">
        <f>'1 Raw data'!R59-'1 Raw data'!$B59</f>
        <v>16561.609</v>
      </c>
      <c r="S59" s="47">
        <v>659</v>
      </c>
      <c r="T59" s="47">
        <f>'1 Raw data'!T59-'1 Raw data'!$D59</f>
        <v>4486.7719999999999</v>
      </c>
      <c r="U59" s="102">
        <v>604</v>
      </c>
      <c r="V59" s="102">
        <f>'1 Raw data'!V59-'1 Raw data'!$B59</f>
        <v>18040.109</v>
      </c>
      <c r="W59" s="102">
        <v>659</v>
      </c>
      <c r="X59" s="102">
        <f>'1 Raw data'!X59-'1 Raw data'!$D59</f>
        <v>7169.4920000000002</v>
      </c>
    </row>
    <row r="60" spans="1:24" ht="15" x14ac:dyDescent="0.25">
      <c r="A60">
        <v>605</v>
      </c>
      <c r="B60">
        <f>'1 Raw data'!B60-'1 Raw data'!$B60</f>
        <v>0</v>
      </c>
      <c r="C60">
        <v>660</v>
      </c>
      <c r="D60">
        <f>'1 Raw data'!D60-'1 Raw data'!$D60</f>
        <v>0</v>
      </c>
      <c r="E60" s="43">
        <v>605</v>
      </c>
      <c r="F60" s="43">
        <f>'1 Raw data'!F60-'1 Raw data'!$B60</f>
        <v>3929.348</v>
      </c>
      <c r="G60" s="43">
        <v>660</v>
      </c>
      <c r="H60" s="43">
        <f>'1 Raw data'!H60-'1 Raw data'!$D60</f>
        <v>495.94899999999996</v>
      </c>
      <c r="I60" s="45">
        <v>605</v>
      </c>
      <c r="J60" s="45">
        <f>'1 Raw data'!J60-'1 Raw data'!$B60</f>
        <v>68315.558000000005</v>
      </c>
      <c r="K60" s="45">
        <v>660</v>
      </c>
      <c r="L60" s="45">
        <f>'1 Raw data'!L60-'1 Raw data'!$D60</f>
        <v>51835.178999999996</v>
      </c>
      <c r="M60" s="48">
        <v>605</v>
      </c>
      <c r="N60" s="48">
        <f>'1 Raw data'!N60-'1 Raw data'!$B60</f>
        <v>38131.957999999999</v>
      </c>
      <c r="O60" s="48">
        <v>660</v>
      </c>
      <c r="P60" s="48">
        <f>'1 Raw data'!P60-'1 Raw data'!$D60</f>
        <v>703.56900000000007</v>
      </c>
      <c r="Q60" s="47">
        <v>605</v>
      </c>
      <c r="R60" s="47">
        <f>'1 Raw data'!R60-'1 Raw data'!$B60</f>
        <v>16470.758000000002</v>
      </c>
      <c r="S60" s="47">
        <v>660</v>
      </c>
      <c r="T60" s="47">
        <f>'1 Raw data'!T60-'1 Raw data'!$D60</f>
        <v>4321.8689999999997</v>
      </c>
      <c r="U60" s="102">
        <v>605</v>
      </c>
      <c r="V60" s="102">
        <f>'1 Raw data'!V60-'1 Raw data'!$B60</f>
        <v>17899.758000000002</v>
      </c>
      <c r="W60" s="102">
        <v>660</v>
      </c>
      <c r="X60" s="102">
        <f>'1 Raw data'!X60-'1 Raw data'!$D60</f>
        <v>7076.1589999999997</v>
      </c>
    </row>
    <row r="61" spans="1:24" ht="15" x14ac:dyDescent="0.25">
      <c r="A61">
        <v>606</v>
      </c>
      <c r="B61">
        <f>'1 Raw data'!B61-'1 Raw data'!$B61</f>
        <v>0</v>
      </c>
      <c r="C61">
        <v>661</v>
      </c>
      <c r="D61">
        <f>'1 Raw data'!D61-'1 Raw data'!$D61</f>
        <v>0</v>
      </c>
      <c r="E61" s="43">
        <v>606</v>
      </c>
      <c r="F61" s="43">
        <f>'1 Raw data'!F61-'1 Raw data'!$B61</f>
        <v>3842.864</v>
      </c>
      <c r="G61" s="43">
        <v>661</v>
      </c>
      <c r="H61" s="43">
        <f>'1 Raw data'!H61-'1 Raw data'!$D61</f>
        <v>529.71599999999989</v>
      </c>
      <c r="I61" s="45">
        <v>606</v>
      </c>
      <c r="J61" s="45">
        <f>'1 Raw data'!J61-'1 Raw data'!$B61</f>
        <v>69424.813999999998</v>
      </c>
      <c r="K61" s="45">
        <v>661</v>
      </c>
      <c r="L61" s="45">
        <f>'1 Raw data'!L61-'1 Raw data'!$D61</f>
        <v>50583.586000000003</v>
      </c>
      <c r="M61" s="48">
        <v>606</v>
      </c>
      <c r="N61" s="48">
        <f>'1 Raw data'!N61-'1 Raw data'!$B61</f>
        <v>37275.013999999996</v>
      </c>
      <c r="O61" s="48">
        <v>661</v>
      </c>
      <c r="P61" s="48">
        <f>'1 Raw data'!P61-'1 Raw data'!$D61</f>
        <v>713.82600000000002</v>
      </c>
      <c r="Q61" s="47">
        <v>606</v>
      </c>
      <c r="R61" s="47">
        <f>'1 Raw data'!R61-'1 Raw data'!$B61</f>
        <v>16478.513999999999</v>
      </c>
      <c r="S61" s="47">
        <v>661</v>
      </c>
      <c r="T61" s="47">
        <f>'1 Raw data'!T61-'1 Raw data'!$D61</f>
        <v>4240.366</v>
      </c>
      <c r="U61" s="102">
        <v>606</v>
      </c>
      <c r="V61" s="102">
        <f>'1 Raw data'!V61-'1 Raw data'!$B61</f>
        <v>18030.714</v>
      </c>
      <c r="W61" s="102">
        <v>661</v>
      </c>
      <c r="X61" s="102">
        <f>'1 Raw data'!X61-'1 Raw data'!$D61</f>
        <v>6872.5259999999998</v>
      </c>
    </row>
    <row r="62" spans="1:24" ht="15" x14ac:dyDescent="0.25">
      <c r="A62">
        <v>607</v>
      </c>
      <c r="B62">
        <f>'1 Raw data'!B62-'1 Raw data'!$B62</f>
        <v>0</v>
      </c>
      <c r="C62">
        <v>662</v>
      </c>
      <c r="D62">
        <f>'1 Raw data'!D62-'1 Raw data'!$D62</f>
        <v>0</v>
      </c>
      <c r="E62" s="43">
        <v>607</v>
      </c>
      <c r="F62" s="43">
        <f>'1 Raw data'!F62-'1 Raw data'!$B62</f>
        <v>3766.1240000000003</v>
      </c>
      <c r="G62" s="43">
        <v>662</v>
      </c>
      <c r="H62" s="43">
        <f>'1 Raw data'!H62-'1 Raw data'!$D62</f>
        <v>536.45900000000006</v>
      </c>
      <c r="I62" s="45">
        <v>607</v>
      </c>
      <c r="J62" s="45">
        <f>'1 Raw data'!J62-'1 Raw data'!$B62</f>
        <v>70321.373999999996</v>
      </c>
      <c r="K62" s="45">
        <v>662</v>
      </c>
      <c r="L62" s="45">
        <f>'1 Raw data'!L62-'1 Raw data'!$D62</f>
        <v>48648.089</v>
      </c>
      <c r="M62" s="48">
        <v>607</v>
      </c>
      <c r="N62" s="48">
        <f>'1 Raw data'!N62-'1 Raw data'!$B62</f>
        <v>36607.974000000002</v>
      </c>
      <c r="O62" s="48">
        <v>662</v>
      </c>
      <c r="P62" s="48">
        <f>'1 Raw data'!P62-'1 Raw data'!$D62</f>
        <v>701.30899999999997</v>
      </c>
      <c r="Q62" s="47">
        <v>607</v>
      </c>
      <c r="R62" s="47">
        <f>'1 Raw data'!R62-'1 Raw data'!$B62</f>
        <v>16708.274000000001</v>
      </c>
      <c r="S62" s="47">
        <v>662</v>
      </c>
      <c r="T62" s="47">
        <f>'1 Raw data'!T62-'1 Raw data'!$D62</f>
        <v>4063.1489999999999</v>
      </c>
      <c r="U62" s="102">
        <v>607</v>
      </c>
      <c r="V62" s="102">
        <f>'1 Raw data'!V62-'1 Raw data'!$B62</f>
        <v>17891.374</v>
      </c>
      <c r="W62" s="102">
        <v>662</v>
      </c>
      <c r="X62" s="102">
        <f>'1 Raw data'!X62-'1 Raw data'!$D62</f>
        <v>6735.9490000000005</v>
      </c>
    </row>
    <row r="63" spans="1:24" ht="15" x14ac:dyDescent="0.25">
      <c r="A63">
        <v>608</v>
      </c>
      <c r="B63">
        <f>'1 Raw data'!B63-'1 Raw data'!$B63</f>
        <v>0</v>
      </c>
      <c r="C63">
        <v>663</v>
      </c>
      <c r="D63">
        <f>'1 Raw data'!D63-'1 Raw data'!$D63</f>
        <v>0</v>
      </c>
      <c r="E63" s="43">
        <v>608</v>
      </c>
      <c r="F63" s="43">
        <f>'1 Raw data'!F63-'1 Raw data'!$B63</f>
        <v>3627.0519999999997</v>
      </c>
      <c r="G63" s="43">
        <v>663</v>
      </c>
      <c r="H63" s="43">
        <f>'1 Raw data'!H63-'1 Raw data'!$D63</f>
        <v>492.94400000000002</v>
      </c>
      <c r="I63" s="45">
        <v>608</v>
      </c>
      <c r="J63" s="45">
        <f>'1 Raw data'!J63-'1 Raw data'!$B63</f>
        <v>70820.971999999994</v>
      </c>
      <c r="K63" s="45">
        <v>663</v>
      </c>
      <c r="L63" s="45">
        <f>'1 Raw data'!L63-'1 Raw data'!$D63</f>
        <v>47409.034999999996</v>
      </c>
      <c r="M63" s="48">
        <v>608</v>
      </c>
      <c r="N63" s="48">
        <f>'1 Raw data'!N63-'1 Raw data'!$B63</f>
        <v>35799.072</v>
      </c>
      <c r="O63" s="48">
        <v>663</v>
      </c>
      <c r="P63" s="48">
        <f>'1 Raw data'!P63-'1 Raw data'!$D63</f>
        <v>682.80499999999984</v>
      </c>
      <c r="Q63" s="47">
        <v>608</v>
      </c>
      <c r="R63" s="47">
        <f>'1 Raw data'!R63-'1 Raw data'!$B63</f>
        <v>16220.972000000002</v>
      </c>
      <c r="S63" s="47">
        <v>663</v>
      </c>
      <c r="T63" s="47">
        <f>'1 Raw data'!T63-'1 Raw data'!$D63</f>
        <v>3987.2549999999997</v>
      </c>
      <c r="U63" s="102">
        <v>608</v>
      </c>
      <c r="V63" s="102">
        <f>'1 Raw data'!V63-'1 Raw data'!$B63</f>
        <v>17792.472000000002</v>
      </c>
      <c r="W63" s="102">
        <v>663</v>
      </c>
      <c r="X63" s="102">
        <f>'1 Raw data'!X63-'1 Raw data'!$D63</f>
        <v>6382.6850000000004</v>
      </c>
    </row>
    <row r="64" spans="1:24" ht="15" x14ac:dyDescent="0.25">
      <c r="A64">
        <v>609</v>
      </c>
      <c r="B64">
        <f>'1 Raw data'!B64-'1 Raw data'!$B64</f>
        <v>0</v>
      </c>
      <c r="C64">
        <v>664</v>
      </c>
      <c r="D64">
        <f>'1 Raw data'!D64-'1 Raw data'!$D64</f>
        <v>0</v>
      </c>
      <c r="E64" s="43">
        <v>609</v>
      </c>
      <c r="F64" s="43">
        <f>'1 Raw data'!F64-'1 Raw data'!$B64</f>
        <v>3612.2880000000005</v>
      </c>
      <c r="G64" s="43">
        <v>664</v>
      </c>
      <c r="H64" s="43">
        <f>'1 Raw data'!H64-'1 Raw data'!$D64</f>
        <v>451.67199999999997</v>
      </c>
      <c r="I64" s="45">
        <v>609</v>
      </c>
      <c r="J64" s="45">
        <f>'1 Raw data'!J64-'1 Raw data'!$B64</f>
        <v>71296.967999999993</v>
      </c>
      <c r="K64" s="45">
        <v>664</v>
      </c>
      <c r="L64" s="45">
        <f>'1 Raw data'!L64-'1 Raw data'!$D64</f>
        <v>45895.336000000003</v>
      </c>
      <c r="M64" s="48">
        <v>609</v>
      </c>
      <c r="N64" s="48">
        <f>'1 Raw data'!N64-'1 Raw data'!$B64</f>
        <v>34838.267999999996</v>
      </c>
      <c r="O64" s="48">
        <v>664</v>
      </c>
      <c r="P64" s="48">
        <f>'1 Raw data'!P64-'1 Raw data'!$D64</f>
        <v>643.52599999999984</v>
      </c>
      <c r="Q64" s="47">
        <v>609</v>
      </c>
      <c r="R64" s="47">
        <f>'1 Raw data'!R64-'1 Raw data'!$B64</f>
        <v>15983.268</v>
      </c>
      <c r="S64" s="47">
        <v>664</v>
      </c>
      <c r="T64" s="47">
        <f>'1 Raw data'!T64-'1 Raw data'!$D64</f>
        <v>3852.9259999999999</v>
      </c>
      <c r="U64" s="102">
        <v>609</v>
      </c>
      <c r="V64" s="102">
        <f>'1 Raw data'!V64-'1 Raw data'!$B64</f>
        <v>17593.367999999999</v>
      </c>
      <c r="W64" s="102">
        <v>664</v>
      </c>
      <c r="X64" s="102">
        <f>'1 Raw data'!X64-'1 Raw data'!$D64</f>
        <v>6272.2860000000001</v>
      </c>
    </row>
    <row r="65" spans="1:24" ht="15" x14ac:dyDescent="0.25">
      <c r="A65">
        <v>610</v>
      </c>
      <c r="B65">
        <f>'1 Raw data'!B65-'1 Raw data'!$B65</f>
        <v>0</v>
      </c>
      <c r="C65">
        <v>665</v>
      </c>
      <c r="D65">
        <f>'1 Raw data'!D65-'1 Raw data'!$D65</f>
        <v>0</v>
      </c>
      <c r="E65" s="43">
        <v>610</v>
      </c>
      <c r="F65" s="43">
        <f>'1 Raw data'!F65-'1 Raw data'!$B65</f>
        <v>3451.3770000000004</v>
      </c>
      <c r="G65" s="43">
        <v>665</v>
      </c>
      <c r="H65" s="43">
        <f>'1 Raw data'!H65-'1 Raw data'!$D65</f>
        <v>497.44</v>
      </c>
      <c r="I65" s="45">
        <v>610</v>
      </c>
      <c r="J65" s="45">
        <f>'1 Raw data'!J65-'1 Raw data'!$B65</f>
        <v>70968.627000000008</v>
      </c>
      <c r="K65" s="45">
        <v>665</v>
      </c>
      <c r="L65" s="45">
        <f>'1 Raw data'!L65-'1 Raw data'!$D65</f>
        <v>44918.540999999997</v>
      </c>
      <c r="M65" s="48">
        <v>610</v>
      </c>
      <c r="N65" s="48">
        <f>'1 Raw data'!N65-'1 Raw data'!$B65</f>
        <v>33933.826999999997</v>
      </c>
      <c r="O65" s="48">
        <v>665</v>
      </c>
      <c r="P65" s="48">
        <f>'1 Raw data'!P65-'1 Raw data'!$D65</f>
        <v>675.29099999999994</v>
      </c>
      <c r="Q65" s="47">
        <v>610</v>
      </c>
      <c r="R65" s="47">
        <f>'1 Raw data'!R65-'1 Raw data'!$B65</f>
        <v>15740.426999999998</v>
      </c>
      <c r="S65" s="47">
        <v>665</v>
      </c>
      <c r="T65" s="47">
        <f>'1 Raw data'!T65-'1 Raw data'!$D65</f>
        <v>3838.3609999999999</v>
      </c>
      <c r="U65" s="102">
        <v>610</v>
      </c>
      <c r="V65" s="102">
        <f>'1 Raw data'!V65-'1 Raw data'!$B65</f>
        <v>17432.627</v>
      </c>
      <c r="W65" s="102">
        <v>665</v>
      </c>
      <c r="X65" s="102">
        <f>'1 Raw data'!X65-'1 Raw data'!$D65</f>
        <v>6157.5609999999997</v>
      </c>
    </row>
    <row r="66" spans="1:24" ht="15" x14ac:dyDescent="0.25">
      <c r="A66">
        <v>611</v>
      </c>
      <c r="B66">
        <f>'1 Raw data'!B66-'1 Raw data'!$B66</f>
        <v>0</v>
      </c>
      <c r="C66">
        <v>666</v>
      </c>
      <c r="D66">
        <f>'1 Raw data'!D66-'1 Raw data'!$D66</f>
        <v>0</v>
      </c>
      <c r="E66" s="43">
        <v>611</v>
      </c>
      <c r="F66" s="43">
        <f>'1 Raw data'!F66-'1 Raw data'!$B66</f>
        <v>3509.2160000000003</v>
      </c>
      <c r="G66" s="43">
        <v>666</v>
      </c>
      <c r="H66" s="43">
        <f>'1 Raw data'!H66-'1 Raw data'!$D66</f>
        <v>462.43200000000002</v>
      </c>
      <c r="I66" s="45">
        <v>611</v>
      </c>
      <c r="J66" s="45">
        <f>'1 Raw data'!J66-'1 Raw data'!$B66</f>
        <v>70205.885999999999</v>
      </c>
      <c r="K66" s="45">
        <v>666</v>
      </c>
      <c r="L66" s="45">
        <f>'1 Raw data'!L66-'1 Raw data'!$D66</f>
        <v>43858.281999999999</v>
      </c>
      <c r="M66" s="48">
        <v>611</v>
      </c>
      <c r="N66" s="48">
        <f>'1 Raw data'!N66-'1 Raw data'!$B66</f>
        <v>33008.986000000004</v>
      </c>
      <c r="O66" s="48">
        <v>666</v>
      </c>
      <c r="P66" s="48">
        <f>'1 Raw data'!P66-'1 Raw data'!$D66</f>
        <v>639.28199999999993</v>
      </c>
      <c r="Q66" s="47">
        <v>611</v>
      </c>
      <c r="R66" s="47">
        <f>'1 Raw data'!R66-'1 Raw data'!$B66</f>
        <v>15416.186</v>
      </c>
      <c r="S66" s="47">
        <v>666</v>
      </c>
      <c r="T66" s="47">
        <f>'1 Raw data'!T66-'1 Raw data'!$D66</f>
        <v>3619.692</v>
      </c>
      <c r="U66" s="102">
        <v>611</v>
      </c>
      <c r="V66" s="102">
        <f>'1 Raw data'!V66-'1 Raw data'!$B66</f>
        <v>17184.585999999999</v>
      </c>
      <c r="W66" s="102">
        <v>666</v>
      </c>
      <c r="X66" s="102">
        <f>'1 Raw data'!X66-'1 Raw data'!$D66</f>
        <v>5980.5619999999999</v>
      </c>
    </row>
    <row r="67" spans="1:24" ht="15" x14ac:dyDescent="0.25">
      <c r="A67">
        <v>612</v>
      </c>
      <c r="B67">
        <f>'1 Raw data'!B67-'1 Raw data'!$B67</f>
        <v>0</v>
      </c>
      <c r="C67">
        <v>667</v>
      </c>
      <c r="D67">
        <f>'1 Raw data'!D67-'1 Raw data'!$D67</f>
        <v>0</v>
      </c>
      <c r="E67" s="43">
        <v>612</v>
      </c>
      <c r="F67" s="43">
        <f>'1 Raw data'!F67-'1 Raw data'!$B67</f>
        <v>3352.3989999999994</v>
      </c>
      <c r="G67" s="43">
        <v>667</v>
      </c>
      <c r="H67" s="43">
        <f>'1 Raw data'!H67-'1 Raw data'!$D67</f>
        <v>486.93099999999998</v>
      </c>
      <c r="I67" s="45">
        <v>612</v>
      </c>
      <c r="J67" s="45">
        <f>'1 Raw data'!J67-'1 Raw data'!$B67</f>
        <v>69757.978999999992</v>
      </c>
      <c r="K67" s="45">
        <v>667</v>
      </c>
      <c r="L67" s="45">
        <f>'1 Raw data'!L67-'1 Raw data'!$D67</f>
        <v>42457.845000000001</v>
      </c>
      <c r="M67" s="48">
        <v>612</v>
      </c>
      <c r="N67" s="48">
        <f>'1 Raw data'!N67-'1 Raw data'!$B67</f>
        <v>31954.579000000002</v>
      </c>
      <c r="O67" s="48">
        <v>667</v>
      </c>
      <c r="P67" s="48">
        <f>'1 Raw data'!P67-'1 Raw data'!$D67</f>
        <v>692.79499999999985</v>
      </c>
      <c r="Q67" s="47">
        <v>612</v>
      </c>
      <c r="R67" s="47">
        <f>'1 Raw data'!R67-'1 Raw data'!$B67</f>
        <v>15193.978999999999</v>
      </c>
      <c r="S67" s="47">
        <v>667</v>
      </c>
      <c r="T67" s="47">
        <f>'1 Raw data'!T67-'1 Raw data'!$D67</f>
        <v>3639.1350000000002</v>
      </c>
      <c r="U67" s="102">
        <v>612</v>
      </c>
      <c r="V67" s="102">
        <f>'1 Raw data'!V67-'1 Raw data'!$B67</f>
        <v>16785.779000000002</v>
      </c>
      <c r="W67" s="102">
        <v>667</v>
      </c>
      <c r="X67" s="102">
        <f>'1 Raw data'!X67-'1 Raw data'!$D67</f>
        <v>5959.8249999999998</v>
      </c>
    </row>
    <row r="68" spans="1:24" ht="15" x14ac:dyDescent="0.25">
      <c r="A68">
        <v>613</v>
      </c>
      <c r="B68">
        <f>'1 Raw data'!B68-'1 Raw data'!$B68</f>
        <v>0</v>
      </c>
      <c r="C68">
        <v>668</v>
      </c>
      <c r="D68">
        <f>'1 Raw data'!D68-'1 Raw data'!$D68</f>
        <v>0</v>
      </c>
      <c r="E68" s="43">
        <v>613</v>
      </c>
      <c r="F68" s="43">
        <f>'1 Raw data'!F68-'1 Raw data'!$B68</f>
        <v>3232.3950000000004</v>
      </c>
      <c r="G68" s="43">
        <v>668</v>
      </c>
      <c r="H68" s="43">
        <f>'1 Raw data'!H68-'1 Raw data'!$D68</f>
        <v>457.42500000000001</v>
      </c>
      <c r="I68" s="45">
        <v>613</v>
      </c>
      <c r="J68" s="45">
        <f>'1 Raw data'!J68-'1 Raw data'!$B68</f>
        <v>68520.524999999994</v>
      </c>
      <c r="K68" s="45">
        <v>668</v>
      </c>
      <c r="L68" s="45">
        <f>'1 Raw data'!L68-'1 Raw data'!$D68</f>
        <v>41420.086000000003</v>
      </c>
      <c r="M68" s="48">
        <v>613</v>
      </c>
      <c r="N68" s="48">
        <f>'1 Raw data'!N68-'1 Raw data'!$B68</f>
        <v>30904.525000000001</v>
      </c>
      <c r="O68" s="48">
        <v>668</v>
      </c>
      <c r="P68" s="48">
        <f>'1 Raw data'!P68-'1 Raw data'!$D68</f>
        <v>638.52599999999984</v>
      </c>
      <c r="Q68" s="47">
        <v>613</v>
      </c>
      <c r="R68" s="47">
        <f>'1 Raw data'!R68-'1 Raw data'!$B68</f>
        <v>15627.825000000001</v>
      </c>
      <c r="S68" s="47">
        <v>668</v>
      </c>
      <c r="T68" s="47">
        <f>'1 Raw data'!T68-'1 Raw data'!$D68</f>
        <v>3476.8560000000002</v>
      </c>
      <c r="U68" s="102">
        <v>613</v>
      </c>
      <c r="V68" s="102">
        <f>'1 Raw data'!V68-'1 Raw data'!$B68</f>
        <v>16474.424999999999</v>
      </c>
      <c r="W68" s="102">
        <v>668</v>
      </c>
      <c r="X68" s="102">
        <f>'1 Raw data'!X68-'1 Raw data'!$D68</f>
        <v>5689.5360000000001</v>
      </c>
    </row>
    <row r="69" spans="1:24" ht="15" x14ac:dyDescent="0.25">
      <c r="A69">
        <v>614</v>
      </c>
      <c r="B69">
        <f>'1 Raw data'!B69-'1 Raw data'!$B69</f>
        <v>0</v>
      </c>
      <c r="C69">
        <v>669</v>
      </c>
      <c r="D69">
        <f>'1 Raw data'!D69-'1 Raw data'!$D69</f>
        <v>0</v>
      </c>
      <c r="E69" s="43">
        <v>614</v>
      </c>
      <c r="F69" s="43">
        <f>'1 Raw data'!F69-'1 Raw data'!$B69</f>
        <v>3180.9900000000002</v>
      </c>
      <c r="G69" s="43">
        <v>669</v>
      </c>
      <c r="H69" s="43">
        <f>'1 Raw data'!H69-'1 Raw data'!$D69</f>
        <v>429.91</v>
      </c>
      <c r="I69" s="45">
        <v>614</v>
      </c>
      <c r="J69" s="45">
        <f>'1 Raw data'!J69-'1 Raw data'!$B69</f>
        <v>67810.39</v>
      </c>
      <c r="K69" s="45">
        <v>669</v>
      </c>
      <c r="L69" s="45">
        <f>'1 Raw data'!L69-'1 Raw data'!$D69</f>
        <v>39950.286</v>
      </c>
      <c r="M69" s="48">
        <v>614</v>
      </c>
      <c r="N69" s="48">
        <f>'1 Raw data'!N69-'1 Raw data'!$B69</f>
        <v>29799.19</v>
      </c>
      <c r="O69" s="48">
        <v>669</v>
      </c>
      <c r="P69" s="48">
        <f>'1 Raw data'!P69-'1 Raw data'!$D69</f>
        <v>623.26599999999985</v>
      </c>
      <c r="Q69" s="47">
        <v>614</v>
      </c>
      <c r="R69" s="47">
        <f>'1 Raw data'!R69-'1 Raw data'!$B69</f>
        <v>14533.59</v>
      </c>
      <c r="S69" s="47">
        <v>669</v>
      </c>
      <c r="T69" s="47">
        <f>'1 Raw data'!T69-'1 Raw data'!$D69</f>
        <v>3352.846</v>
      </c>
      <c r="U69" s="102">
        <v>614</v>
      </c>
      <c r="V69" s="102">
        <f>'1 Raw data'!V69-'1 Raw data'!$B69</f>
        <v>15961.89</v>
      </c>
      <c r="W69" s="102">
        <v>669</v>
      </c>
      <c r="X69" s="102">
        <f>'1 Raw data'!X69-'1 Raw data'!$D69</f>
        <v>5456.7860000000001</v>
      </c>
    </row>
    <row r="70" spans="1:24" ht="15" x14ac:dyDescent="0.25">
      <c r="A70">
        <v>615</v>
      </c>
      <c r="B70">
        <f>'1 Raw data'!B70-'1 Raw data'!$B70</f>
        <v>0</v>
      </c>
      <c r="C70">
        <v>670</v>
      </c>
      <c r="D70">
        <f>'1 Raw data'!D70-'1 Raw data'!$D70</f>
        <v>0</v>
      </c>
      <c r="E70" s="43">
        <v>615</v>
      </c>
      <c r="F70" s="43">
        <f>'1 Raw data'!F70-'1 Raw data'!$B70</f>
        <v>3142.1019999999999</v>
      </c>
      <c r="G70" s="43">
        <v>670</v>
      </c>
      <c r="H70" s="43">
        <f>'1 Raw data'!H70-'1 Raw data'!$D70</f>
        <v>428.90899999999999</v>
      </c>
      <c r="I70" s="45">
        <v>615</v>
      </c>
      <c r="J70" s="45">
        <f>'1 Raw data'!J70-'1 Raw data'!$B70</f>
        <v>66821.751999999993</v>
      </c>
      <c r="K70" s="45">
        <v>670</v>
      </c>
      <c r="L70" s="45">
        <f>'1 Raw data'!L70-'1 Raw data'!$D70</f>
        <v>38271.488000000005</v>
      </c>
      <c r="M70" s="48">
        <v>615</v>
      </c>
      <c r="N70" s="48">
        <f>'1 Raw data'!N70-'1 Raw data'!$B70</f>
        <v>28748.752</v>
      </c>
      <c r="O70" s="48">
        <v>670</v>
      </c>
      <c r="P70" s="48">
        <f>'1 Raw data'!P70-'1 Raw data'!$D70</f>
        <v>601.74799999999993</v>
      </c>
      <c r="Q70" s="47">
        <v>615</v>
      </c>
      <c r="R70" s="47">
        <f>'1 Raw data'!R70-'1 Raw data'!$B70</f>
        <v>14141.252</v>
      </c>
      <c r="S70" s="47">
        <v>670</v>
      </c>
      <c r="T70" s="47">
        <f>'1 Raw data'!T70-'1 Raw data'!$D70</f>
        <v>3225.328</v>
      </c>
      <c r="U70" s="102">
        <v>615</v>
      </c>
      <c r="V70" s="102">
        <f>'1 Raw data'!V70-'1 Raw data'!$B70</f>
        <v>15754.552000000001</v>
      </c>
      <c r="W70" s="102">
        <v>670</v>
      </c>
      <c r="X70" s="102">
        <f>'1 Raw data'!X70-'1 Raw data'!$D70</f>
        <v>5277.7179999999998</v>
      </c>
    </row>
    <row r="71" spans="1:24" ht="15" x14ac:dyDescent="0.25">
      <c r="A71">
        <v>616</v>
      </c>
      <c r="B71">
        <f>'1 Raw data'!B71-'1 Raw data'!$B71</f>
        <v>0</v>
      </c>
      <c r="C71">
        <v>671</v>
      </c>
      <c r="D71">
        <f>'1 Raw data'!D71-'1 Raw data'!$D71</f>
        <v>0</v>
      </c>
      <c r="E71" s="43">
        <v>616</v>
      </c>
      <c r="F71" s="43">
        <f>'1 Raw data'!F71-'1 Raw data'!$B71</f>
        <v>3045.395</v>
      </c>
      <c r="G71" s="43">
        <v>671</v>
      </c>
      <c r="H71" s="43">
        <f>'1 Raw data'!H71-'1 Raw data'!$D71</f>
        <v>443.66499999999996</v>
      </c>
      <c r="I71" s="45">
        <v>616</v>
      </c>
      <c r="J71" s="45">
        <f>'1 Raw data'!J71-'1 Raw data'!$B71</f>
        <v>65228.355000000003</v>
      </c>
      <c r="K71" s="45">
        <v>671</v>
      </c>
      <c r="L71" s="45">
        <f>'1 Raw data'!L71-'1 Raw data'!$D71</f>
        <v>36427.538</v>
      </c>
      <c r="M71" s="48">
        <v>616</v>
      </c>
      <c r="N71" s="48">
        <f>'1 Raw data'!N71-'1 Raw data'!$B71</f>
        <v>27637.154999999999</v>
      </c>
      <c r="O71" s="48">
        <v>671</v>
      </c>
      <c r="P71" s="48">
        <f>'1 Raw data'!P71-'1 Raw data'!$D71</f>
        <v>585.23799999999994</v>
      </c>
      <c r="Q71" s="47">
        <v>616</v>
      </c>
      <c r="R71" s="47">
        <f>'1 Raw data'!R71-'1 Raw data'!$B71</f>
        <v>13753.955</v>
      </c>
      <c r="S71" s="47">
        <v>671</v>
      </c>
      <c r="T71" s="47">
        <f>'1 Raw data'!T71-'1 Raw data'!$D71</f>
        <v>3069.2780000000002</v>
      </c>
      <c r="U71" s="102">
        <v>616</v>
      </c>
      <c r="V71" s="102">
        <f>'1 Raw data'!V71-'1 Raw data'!$B71</f>
        <v>15293.254999999999</v>
      </c>
      <c r="W71" s="102">
        <v>671</v>
      </c>
      <c r="X71" s="102">
        <f>'1 Raw data'!X71-'1 Raw data'!$D71</f>
        <v>5070.598</v>
      </c>
    </row>
    <row r="72" spans="1:24" ht="15" x14ac:dyDescent="0.25">
      <c r="A72">
        <v>617</v>
      </c>
      <c r="B72">
        <f>'1 Raw data'!B72-'1 Raw data'!$B72</f>
        <v>0</v>
      </c>
      <c r="C72">
        <v>672</v>
      </c>
      <c r="D72">
        <f>'1 Raw data'!D72-'1 Raw data'!$D72</f>
        <v>0</v>
      </c>
      <c r="E72" s="43">
        <v>617</v>
      </c>
      <c r="F72" s="43">
        <f>'1 Raw data'!F72-'1 Raw data'!$B72</f>
        <v>2907.366</v>
      </c>
      <c r="G72" s="43">
        <v>672</v>
      </c>
      <c r="H72" s="43">
        <f>'1 Raw data'!H72-'1 Raw data'!$D72</f>
        <v>395.64300000000003</v>
      </c>
      <c r="I72" s="45">
        <v>617</v>
      </c>
      <c r="J72" s="45">
        <f>'1 Raw data'!J72-'1 Raw data'!$B72</f>
        <v>63789.006000000001</v>
      </c>
      <c r="K72" s="45">
        <v>672</v>
      </c>
      <c r="L72" s="45">
        <f>'1 Raw data'!L72-'1 Raw data'!$D72</f>
        <v>34859.987000000001</v>
      </c>
      <c r="M72" s="48">
        <v>617</v>
      </c>
      <c r="N72" s="48">
        <f>'1 Raw data'!N72-'1 Raw data'!$B72</f>
        <v>26510.506000000001</v>
      </c>
      <c r="O72" s="48">
        <v>672</v>
      </c>
      <c r="P72" s="48">
        <f>'1 Raw data'!P72-'1 Raw data'!$D72</f>
        <v>575.73699999999997</v>
      </c>
      <c r="Q72" s="47">
        <v>617</v>
      </c>
      <c r="R72" s="47">
        <f>'1 Raw data'!R72-'1 Raw data'!$B72</f>
        <v>13281.106</v>
      </c>
      <c r="S72" s="47">
        <v>672</v>
      </c>
      <c r="T72" s="47">
        <f>'1 Raw data'!T72-'1 Raw data'!$D72</f>
        <v>2975.607</v>
      </c>
      <c r="U72" s="102">
        <v>617</v>
      </c>
      <c r="V72" s="102">
        <f>'1 Raw data'!V72-'1 Raw data'!$B72</f>
        <v>14762.606</v>
      </c>
      <c r="W72" s="102">
        <v>672</v>
      </c>
      <c r="X72" s="102">
        <f>'1 Raw data'!X72-'1 Raw data'!$D72</f>
        <v>4827.6469999999999</v>
      </c>
    </row>
    <row r="73" spans="1:24" ht="15" x14ac:dyDescent="0.25">
      <c r="A73">
        <v>618</v>
      </c>
      <c r="B73">
        <f>'1 Raw data'!B73-'1 Raw data'!$B73</f>
        <v>0</v>
      </c>
      <c r="C73">
        <v>673</v>
      </c>
      <c r="D73">
        <f>'1 Raw data'!D73-'1 Raw data'!$D73</f>
        <v>0</v>
      </c>
      <c r="E73" s="43">
        <v>618</v>
      </c>
      <c r="F73" s="43">
        <f>'1 Raw data'!F73-'1 Raw data'!$B73</f>
        <v>2933.643</v>
      </c>
      <c r="G73" s="43">
        <v>673</v>
      </c>
      <c r="H73" s="43">
        <f>'1 Raw data'!H73-'1 Raw data'!$D73</f>
        <v>374.88399999999996</v>
      </c>
      <c r="I73" s="45">
        <v>618</v>
      </c>
      <c r="J73" s="45">
        <f>'1 Raw data'!J73-'1 Raw data'!$B73</f>
        <v>62243.913</v>
      </c>
      <c r="K73" s="45">
        <v>673</v>
      </c>
      <c r="L73" s="45">
        <f>'1 Raw data'!L73-'1 Raw data'!$D73</f>
        <v>33505.836000000003</v>
      </c>
      <c r="M73" s="48">
        <v>618</v>
      </c>
      <c r="N73" s="48">
        <f>'1 Raw data'!N73-'1 Raw data'!$B73</f>
        <v>25618.013000000003</v>
      </c>
      <c r="O73" s="48">
        <v>673</v>
      </c>
      <c r="P73" s="48">
        <f>'1 Raw data'!P73-'1 Raw data'!$D73</f>
        <v>539.21599999999989</v>
      </c>
      <c r="Q73" s="47">
        <v>618</v>
      </c>
      <c r="R73" s="47">
        <f>'1 Raw data'!R73-'1 Raw data'!$B73</f>
        <v>12819.713</v>
      </c>
      <c r="S73" s="47">
        <v>673</v>
      </c>
      <c r="T73" s="47">
        <f>'1 Raw data'!T73-'1 Raw data'!$D73</f>
        <v>2888.2060000000001</v>
      </c>
      <c r="U73" s="102">
        <v>618</v>
      </c>
      <c r="V73" s="102">
        <f>'1 Raw data'!V73-'1 Raw data'!$B73</f>
        <v>14290.213</v>
      </c>
      <c r="W73" s="102">
        <v>673</v>
      </c>
      <c r="X73" s="102">
        <f>'1 Raw data'!X73-'1 Raw data'!$D73</f>
        <v>4609.5659999999998</v>
      </c>
    </row>
    <row r="74" spans="1:24" ht="15" x14ac:dyDescent="0.25">
      <c r="A74">
        <v>619</v>
      </c>
      <c r="B74">
        <f>'1 Raw data'!B74-'1 Raw data'!$B74</f>
        <v>0</v>
      </c>
      <c r="C74">
        <v>674</v>
      </c>
      <c r="D74">
        <f>'1 Raw data'!D74-'1 Raw data'!$D74</f>
        <v>0</v>
      </c>
      <c r="E74" s="43">
        <v>619</v>
      </c>
      <c r="F74" s="43">
        <f>'1 Raw data'!F74-'1 Raw data'!$B74</f>
        <v>2823.1909999999998</v>
      </c>
      <c r="G74" s="43">
        <v>674</v>
      </c>
      <c r="H74" s="43">
        <f>'1 Raw data'!H74-'1 Raw data'!$D74</f>
        <v>361.38200000000006</v>
      </c>
      <c r="I74" s="45">
        <v>619</v>
      </c>
      <c r="J74" s="45">
        <f>'1 Raw data'!J74-'1 Raw data'!$B74</f>
        <v>60449.161</v>
      </c>
      <c r="K74" s="45">
        <v>674</v>
      </c>
      <c r="L74" s="45">
        <f>'1 Raw data'!L74-'1 Raw data'!$D74</f>
        <v>32325.482000000004</v>
      </c>
      <c r="M74" s="48">
        <v>619</v>
      </c>
      <c r="N74" s="48">
        <f>'1 Raw data'!N74-'1 Raw data'!$B74</f>
        <v>24313.361000000001</v>
      </c>
      <c r="O74" s="48">
        <v>674</v>
      </c>
      <c r="P74" s="48">
        <f>'1 Raw data'!P74-'1 Raw data'!$D74</f>
        <v>490.947</v>
      </c>
      <c r="Q74" s="47">
        <v>619</v>
      </c>
      <c r="R74" s="47">
        <f>'1 Raw data'!R74-'1 Raw data'!$B74</f>
        <v>12456.861000000001</v>
      </c>
      <c r="S74" s="47">
        <v>674</v>
      </c>
      <c r="T74" s="47">
        <f>'1 Raw data'!T74-'1 Raw data'!$D74</f>
        <v>2717.942</v>
      </c>
      <c r="U74" s="102">
        <v>619</v>
      </c>
      <c r="V74" s="102">
        <f>'1 Raw data'!V74-'1 Raw data'!$B74</f>
        <v>13901.261</v>
      </c>
      <c r="W74" s="102">
        <v>674</v>
      </c>
      <c r="X74" s="102">
        <f>'1 Raw data'!X74-'1 Raw data'!$D74</f>
        <v>4478.7619999999997</v>
      </c>
    </row>
    <row r="75" spans="1:24" ht="15" x14ac:dyDescent="0.25">
      <c r="A75">
        <v>620</v>
      </c>
      <c r="B75">
        <f>'1 Raw data'!B75-'1 Raw data'!$B75</f>
        <v>0</v>
      </c>
      <c r="C75">
        <v>675</v>
      </c>
      <c r="D75">
        <f>'1 Raw data'!D75-'1 Raw data'!$D75</f>
        <v>0</v>
      </c>
      <c r="E75" s="43">
        <v>620</v>
      </c>
      <c r="F75" s="43">
        <f>'1 Raw data'!F75-'1 Raw data'!$B75</f>
        <v>2707.252</v>
      </c>
      <c r="G75" s="43">
        <v>675</v>
      </c>
      <c r="H75" s="43">
        <f>'1 Raw data'!H75-'1 Raw data'!$D75</f>
        <v>361.37600000000003</v>
      </c>
      <c r="I75" s="45">
        <v>620</v>
      </c>
      <c r="J75" s="45">
        <f>'1 Raw data'!J75-'1 Raw data'!$B75</f>
        <v>59171.652000000002</v>
      </c>
      <c r="K75" s="45">
        <v>675</v>
      </c>
      <c r="L75" s="45">
        <f>'1 Raw data'!L75-'1 Raw data'!$D75</f>
        <v>31463.14</v>
      </c>
      <c r="M75" s="48">
        <v>620</v>
      </c>
      <c r="N75" s="48">
        <f>'1 Raw data'!N75-'1 Raw data'!$B75</f>
        <v>23350.252</v>
      </c>
      <c r="O75" s="48">
        <v>675</v>
      </c>
      <c r="P75" s="48">
        <f>'1 Raw data'!P75-'1 Raw data'!$D75</f>
        <v>520.45399999999995</v>
      </c>
      <c r="Q75" s="47">
        <v>620</v>
      </c>
      <c r="R75" s="47">
        <f>'1 Raw data'!R75-'1 Raw data'!$B75</f>
        <v>11973.752</v>
      </c>
      <c r="S75" s="47">
        <v>675</v>
      </c>
      <c r="T75" s="47">
        <f>'1 Raw data'!T75-'1 Raw data'!$D75</f>
        <v>2669.56</v>
      </c>
      <c r="U75" s="102">
        <v>620</v>
      </c>
      <c r="V75" s="102">
        <f>'1 Raw data'!V75-'1 Raw data'!$B75</f>
        <v>13474.852000000001</v>
      </c>
      <c r="W75" s="102">
        <v>675</v>
      </c>
      <c r="X75" s="102">
        <f>'1 Raw data'!X75-'1 Raw data'!$D75</f>
        <v>4401.49</v>
      </c>
    </row>
    <row r="76" spans="1:24" ht="15" x14ac:dyDescent="0.25">
      <c r="A76">
        <v>621</v>
      </c>
      <c r="B76">
        <f>'1 Raw data'!B76-'1 Raw data'!$B76</f>
        <v>0</v>
      </c>
      <c r="C76">
        <v>676</v>
      </c>
      <c r="D76">
        <f>'1 Raw data'!D76-'1 Raw data'!$D76</f>
        <v>0</v>
      </c>
      <c r="E76" s="43">
        <v>621</v>
      </c>
      <c r="F76" s="43">
        <f>'1 Raw data'!F76-'1 Raw data'!$B76</f>
        <v>2622.1639999999998</v>
      </c>
      <c r="G76" s="43">
        <v>676</v>
      </c>
      <c r="H76" s="43">
        <f>'1 Raw data'!H76-'1 Raw data'!$D76</f>
        <v>384.63899999999995</v>
      </c>
      <c r="I76" s="45">
        <v>621</v>
      </c>
      <c r="J76" s="45">
        <f>'1 Raw data'!J76-'1 Raw data'!$B76</f>
        <v>57414.084000000003</v>
      </c>
      <c r="K76" s="45">
        <v>676</v>
      </c>
      <c r="L76" s="45">
        <f>'1 Raw data'!L76-'1 Raw data'!$D76</f>
        <v>30564.386000000002</v>
      </c>
      <c r="M76" s="48">
        <v>621</v>
      </c>
      <c r="N76" s="48">
        <f>'1 Raw data'!N76-'1 Raw data'!$B76</f>
        <v>22173.583999999999</v>
      </c>
      <c r="O76" s="48">
        <v>676</v>
      </c>
      <c r="P76" s="48">
        <f>'1 Raw data'!P76-'1 Raw data'!$D76</f>
        <v>491.19199999999995</v>
      </c>
      <c r="Q76" s="47">
        <v>621</v>
      </c>
      <c r="R76" s="47">
        <f>'1 Raw data'!R76-'1 Raw data'!$B76</f>
        <v>11677.584000000001</v>
      </c>
      <c r="S76" s="47">
        <v>676</v>
      </c>
      <c r="T76" s="47">
        <f>'1 Raw data'!T76-'1 Raw data'!$D76</f>
        <v>2620.2460000000001</v>
      </c>
      <c r="U76" s="102">
        <v>621</v>
      </c>
      <c r="V76" s="102">
        <f>'1 Raw data'!V76-'1 Raw data'!$B76</f>
        <v>12981.284000000001</v>
      </c>
      <c r="W76" s="102">
        <v>676</v>
      </c>
      <c r="X76" s="102">
        <f>'1 Raw data'!X76-'1 Raw data'!$D76</f>
        <v>4287.9759999999997</v>
      </c>
    </row>
    <row r="77" spans="1:24" ht="15" x14ac:dyDescent="0.25">
      <c r="A77">
        <v>622</v>
      </c>
      <c r="B77">
        <f>'1 Raw data'!B77-'1 Raw data'!$B77</f>
        <v>0</v>
      </c>
      <c r="C77">
        <v>677</v>
      </c>
      <c r="D77">
        <f>'1 Raw data'!D77-'1 Raw data'!$D77</f>
        <v>0</v>
      </c>
      <c r="E77" s="43">
        <v>622</v>
      </c>
      <c r="F77" s="43">
        <f>'1 Raw data'!F77-'1 Raw data'!$B77</f>
        <v>2674.92</v>
      </c>
      <c r="G77" s="43">
        <v>677</v>
      </c>
      <c r="H77" s="43">
        <f>'1 Raw data'!H77-'1 Raw data'!$D77</f>
        <v>365.88100000000003</v>
      </c>
      <c r="I77" s="45">
        <v>622</v>
      </c>
      <c r="J77" s="45">
        <f>'1 Raw data'!J77-'1 Raw data'!$B77</f>
        <v>56390.51</v>
      </c>
      <c r="K77" s="45">
        <v>677</v>
      </c>
      <c r="L77" s="45">
        <f>'1 Raw data'!L77-'1 Raw data'!$D77</f>
        <v>29538.886000000002</v>
      </c>
      <c r="M77" s="48">
        <v>622</v>
      </c>
      <c r="N77" s="48">
        <f>'1 Raw data'!N77-'1 Raw data'!$B77</f>
        <v>21423.510000000002</v>
      </c>
      <c r="O77" s="48">
        <v>677</v>
      </c>
      <c r="P77" s="48">
        <f>'1 Raw data'!P77-'1 Raw data'!$D77</f>
        <v>477.435</v>
      </c>
      <c r="Q77" s="47">
        <v>622</v>
      </c>
      <c r="R77" s="47">
        <f>'1 Raw data'!R77-'1 Raw data'!$B77</f>
        <v>11368.41</v>
      </c>
      <c r="S77" s="47">
        <v>677</v>
      </c>
      <c r="T77" s="47">
        <f>'1 Raw data'!T77-'1 Raw data'!$D77</f>
        <v>2576.4259999999999</v>
      </c>
      <c r="U77" s="102">
        <v>622</v>
      </c>
      <c r="V77" s="102">
        <f>'1 Raw data'!V77-'1 Raw data'!$B77</f>
        <v>12562.61</v>
      </c>
      <c r="W77" s="102">
        <v>677</v>
      </c>
      <c r="X77" s="102">
        <f>'1 Raw data'!X77-'1 Raw data'!$D77</f>
        <v>4118.5559999999996</v>
      </c>
    </row>
    <row r="78" spans="1:24" ht="15" x14ac:dyDescent="0.25">
      <c r="A78">
        <v>623</v>
      </c>
      <c r="B78">
        <f>'1 Raw data'!B78-'1 Raw data'!$B78</f>
        <v>0</v>
      </c>
      <c r="C78">
        <v>678</v>
      </c>
      <c r="D78">
        <f>'1 Raw data'!D78-'1 Raw data'!$D78</f>
        <v>0</v>
      </c>
      <c r="E78" s="43">
        <v>623</v>
      </c>
      <c r="F78" s="43">
        <f>'1 Raw data'!F78-'1 Raw data'!$B78</f>
        <v>2584.44</v>
      </c>
      <c r="G78" s="43">
        <v>678</v>
      </c>
      <c r="H78" s="43">
        <f>'1 Raw data'!H78-'1 Raw data'!$D78</f>
        <v>389.38399999999996</v>
      </c>
      <c r="I78" s="45">
        <v>623</v>
      </c>
      <c r="J78" s="45">
        <f>'1 Raw data'!J78-'1 Raw data'!$B78</f>
        <v>54761.229999999996</v>
      </c>
      <c r="K78" s="45">
        <v>678</v>
      </c>
      <c r="L78" s="45">
        <f>'1 Raw data'!L78-'1 Raw data'!$D78</f>
        <v>28505.195</v>
      </c>
      <c r="M78" s="48">
        <v>623</v>
      </c>
      <c r="N78" s="48">
        <f>'1 Raw data'!N78-'1 Raw data'!$B78</f>
        <v>20797.030000000002</v>
      </c>
      <c r="O78" s="48">
        <v>678</v>
      </c>
      <c r="P78" s="48">
        <f>'1 Raw data'!P78-'1 Raw data'!$D78</f>
        <v>511.19199999999995</v>
      </c>
      <c r="Q78" s="47">
        <v>623</v>
      </c>
      <c r="R78" s="47">
        <f>'1 Raw data'!R78-'1 Raw data'!$B78</f>
        <v>10948.529999999999</v>
      </c>
      <c r="S78" s="47">
        <v>678</v>
      </c>
      <c r="T78" s="47">
        <f>'1 Raw data'!T78-'1 Raw data'!$D78</f>
        <v>2463.4450000000002</v>
      </c>
      <c r="U78" s="102">
        <v>623</v>
      </c>
      <c r="V78" s="102">
        <f>'1 Raw data'!V78-'1 Raw data'!$B78</f>
        <v>12488.029999999999</v>
      </c>
      <c r="W78" s="102">
        <v>678</v>
      </c>
      <c r="X78" s="102">
        <f>'1 Raw data'!X78-'1 Raw data'!$D78</f>
        <v>4022.7450000000003</v>
      </c>
    </row>
    <row r="79" spans="1:24" ht="15" x14ac:dyDescent="0.25">
      <c r="A79">
        <v>624</v>
      </c>
      <c r="B79">
        <f>'1 Raw data'!B79-'1 Raw data'!$B79</f>
        <v>0</v>
      </c>
      <c r="C79">
        <v>679</v>
      </c>
      <c r="D79">
        <f>'1 Raw data'!D79-'1 Raw data'!$D79</f>
        <v>0</v>
      </c>
      <c r="E79" s="43">
        <v>624</v>
      </c>
      <c r="F79" s="43">
        <f>'1 Raw data'!F79-'1 Raw data'!$B79</f>
        <v>2513.0929999999998</v>
      </c>
      <c r="G79" s="43">
        <v>679</v>
      </c>
      <c r="H79" s="43">
        <f>'1 Raw data'!H79-'1 Raw data'!$D79</f>
        <v>353.12</v>
      </c>
      <c r="I79" s="45">
        <v>624</v>
      </c>
      <c r="J79" s="45">
        <f>'1 Raw data'!J79-'1 Raw data'!$B79</f>
        <v>53329.023000000001</v>
      </c>
      <c r="K79" s="45">
        <v>679</v>
      </c>
      <c r="L79" s="45">
        <f>'1 Raw data'!L79-'1 Raw data'!$D79</f>
        <v>27571.491999999998</v>
      </c>
      <c r="M79" s="48">
        <v>624</v>
      </c>
      <c r="N79" s="48">
        <f>'1 Raw data'!N79-'1 Raw data'!$B79</f>
        <v>19969.123</v>
      </c>
      <c r="O79" s="48">
        <v>679</v>
      </c>
      <c r="P79" s="48">
        <f>'1 Raw data'!P79-'1 Raw data'!$D79</f>
        <v>480.93000000000006</v>
      </c>
      <c r="Q79" s="47">
        <v>624</v>
      </c>
      <c r="R79" s="47">
        <f>'1 Raw data'!R79-'1 Raw data'!$B79</f>
        <v>10617.323</v>
      </c>
      <c r="S79" s="47">
        <v>679</v>
      </c>
      <c r="T79" s="47">
        <f>'1 Raw data'!T79-'1 Raw data'!$D79</f>
        <v>2358.0619999999999</v>
      </c>
      <c r="U79" s="102">
        <v>624</v>
      </c>
      <c r="V79" s="102">
        <f>'1 Raw data'!V79-'1 Raw data'!$B79</f>
        <v>11996.823</v>
      </c>
      <c r="W79" s="102">
        <v>679</v>
      </c>
      <c r="X79" s="102">
        <f>'1 Raw data'!X79-'1 Raw data'!$D79</f>
        <v>3896.982</v>
      </c>
    </row>
    <row r="80" spans="1:24" ht="15" x14ac:dyDescent="0.25">
      <c r="A80">
        <v>625</v>
      </c>
      <c r="B80">
        <f>'1 Raw data'!B80-'1 Raw data'!$B80</f>
        <v>0</v>
      </c>
      <c r="C80">
        <v>680</v>
      </c>
      <c r="D80">
        <f>'1 Raw data'!D80-'1 Raw data'!$D80</f>
        <v>0</v>
      </c>
      <c r="E80" s="43">
        <v>625</v>
      </c>
      <c r="F80" s="43">
        <f>'1 Raw data'!F80-'1 Raw data'!$B80</f>
        <v>2456.2449999999999</v>
      </c>
      <c r="G80" s="43">
        <v>680</v>
      </c>
      <c r="H80" s="43">
        <f>'1 Raw data'!H80-'1 Raw data'!$D80</f>
        <v>331.613</v>
      </c>
      <c r="I80" s="45">
        <v>625</v>
      </c>
      <c r="J80" s="45">
        <f>'1 Raw data'!J80-'1 Raw data'!$B80</f>
        <v>51836.324999999997</v>
      </c>
      <c r="K80" s="45">
        <v>680</v>
      </c>
      <c r="L80" s="45">
        <f>'1 Raw data'!L80-'1 Raw data'!$D80</f>
        <v>26427.489999999998</v>
      </c>
      <c r="M80" s="48">
        <v>625</v>
      </c>
      <c r="N80" s="48">
        <f>'1 Raw data'!N80-'1 Raw data'!$B80</f>
        <v>18980.625</v>
      </c>
      <c r="O80" s="48">
        <v>680</v>
      </c>
      <c r="P80" s="48">
        <f>'1 Raw data'!P80-'1 Raw data'!$D80</f>
        <v>443.91500000000002</v>
      </c>
      <c r="Q80" s="47">
        <v>625</v>
      </c>
      <c r="R80" s="47">
        <f>'1 Raw data'!R80-'1 Raw data'!$B80</f>
        <v>10302.525</v>
      </c>
      <c r="S80" s="47">
        <v>680</v>
      </c>
      <c r="T80" s="47">
        <f>'1 Raw data'!T80-'1 Raw data'!$D80</f>
        <v>2236.64</v>
      </c>
      <c r="U80" s="102">
        <v>625</v>
      </c>
      <c r="V80" s="102">
        <f>'1 Raw data'!V80-'1 Raw data'!$B80</f>
        <v>11658.825000000001</v>
      </c>
      <c r="W80" s="102">
        <v>680</v>
      </c>
      <c r="X80" s="102">
        <f>'1 Raw data'!X80-'1 Raw data'!$D80</f>
        <v>3664.23</v>
      </c>
    </row>
    <row r="81" spans="1:24" ht="15" x14ac:dyDescent="0.25">
      <c r="A81">
        <v>626</v>
      </c>
      <c r="B81">
        <f>'1 Raw data'!B81-'1 Raw data'!$B81</f>
        <v>0</v>
      </c>
      <c r="C81">
        <v>681</v>
      </c>
      <c r="D81">
        <f>'1 Raw data'!D81-'1 Raw data'!$D81</f>
        <v>0</v>
      </c>
      <c r="E81" s="43">
        <v>626</v>
      </c>
      <c r="F81" s="43">
        <f>'1 Raw data'!F81-'1 Raw data'!$B81</f>
        <v>2441.1750000000002</v>
      </c>
      <c r="G81" s="43">
        <v>681</v>
      </c>
      <c r="H81" s="43">
        <f>'1 Raw data'!H81-'1 Raw data'!$D81</f>
        <v>336.61500000000007</v>
      </c>
      <c r="I81" s="45">
        <v>626</v>
      </c>
      <c r="J81" s="45">
        <f>'1 Raw data'!J81-'1 Raw data'!$B81</f>
        <v>50822.685000000005</v>
      </c>
      <c r="K81" s="45">
        <v>681</v>
      </c>
      <c r="L81" s="45">
        <f>'1 Raw data'!L81-'1 Raw data'!$D81</f>
        <v>25378.288999999997</v>
      </c>
      <c r="M81" s="48">
        <v>626</v>
      </c>
      <c r="N81" s="48">
        <f>'1 Raw data'!N81-'1 Raw data'!$B81</f>
        <v>18259.984999999997</v>
      </c>
      <c r="O81" s="48">
        <v>681</v>
      </c>
      <c r="P81" s="48">
        <f>'1 Raw data'!P81-'1 Raw data'!$D81</f>
        <v>426.90699999999998</v>
      </c>
      <c r="Q81" s="47">
        <v>626</v>
      </c>
      <c r="R81" s="47">
        <f>'1 Raw data'!R81-'1 Raw data'!$B81</f>
        <v>10466.585000000001</v>
      </c>
      <c r="S81" s="47">
        <v>681</v>
      </c>
      <c r="T81" s="47">
        <f>'1 Raw data'!T81-'1 Raw data'!$D81</f>
        <v>2238.3889999999997</v>
      </c>
      <c r="U81" s="102">
        <v>626</v>
      </c>
      <c r="V81" s="102">
        <f>'1 Raw data'!V81-'1 Raw data'!$B81</f>
        <v>11242.285</v>
      </c>
      <c r="W81" s="102">
        <v>681</v>
      </c>
      <c r="X81" s="102">
        <f>'1 Raw data'!X81-'1 Raw data'!$D81</f>
        <v>3521.6689999999999</v>
      </c>
    </row>
    <row r="82" spans="1:24" ht="15" x14ac:dyDescent="0.25">
      <c r="A82">
        <v>627</v>
      </c>
      <c r="B82">
        <f>'1 Raw data'!B82-'1 Raw data'!$B82</f>
        <v>0</v>
      </c>
      <c r="C82">
        <v>682</v>
      </c>
      <c r="D82">
        <f>'1 Raw data'!D82-'1 Raw data'!$D82</f>
        <v>0</v>
      </c>
      <c r="E82" s="43">
        <v>627</v>
      </c>
      <c r="F82" s="43">
        <f>'1 Raw data'!F82-'1 Raw data'!$B82</f>
        <v>2366.0630000000001</v>
      </c>
      <c r="G82" s="43">
        <v>682</v>
      </c>
      <c r="H82" s="43">
        <f>'1 Raw data'!H82-'1 Raw data'!$D82</f>
        <v>334.11700000000002</v>
      </c>
      <c r="I82" s="45">
        <v>627</v>
      </c>
      <c r="J82" s="45">
        <f>'1 Raw data'!J82-'1 Raw data'!$B82</f>
        <v>49153.832999999999</v>
      </c>
      <c r="K82" s="45">
        <v>682</v>
      </c>
      <c r="L82" s="45">
        <f>'1 Raw data'!L82-'1 Raw data'!$D82</f>
        <v>24217.784</v>
      </c>
      <c r="M82" s="48">
        <v>627</v>
      </c>
      <c r="N82" s="48">
        <f>'1 Raw data'!N82-'1 Raw data'!$B82</f>
        <v>17614.533000000003</v>
      </c>
      <c r="O82" s="48">
        <v>682</v>
      </c>
      <c r="P82" s="48">
        <f>'1 Raw data'!P82-'1 Raw data'!$D82</f>
        <v>439.91699999999997</v>
      </c>
      <c r="Q82" s="47">
        <v>627</v>
      </c>
      <c r="R82" s="47">
        <f>'1 Raw data'!R82-'1 Raw data'!$B82</f>
        <v>9883.5329999999994</v>
      </c>
      <c r="S82" s="47">
        <v>682</v>
      </c>
      <c r="T82" s="47">
        <f>'1 Raw data'!T82-'1 Raw data'!$D82</f>
        <v>2076.6940000000004</v>
      </c>
      <c r="U82" s="102">
        <v>627</v>
      </c>
      <c r="V82" s="102">
        <f>'1 Raw data'!V82-'1 Raw data'!$B82</f>
        <v>10987.233</v>
      </c>
      <c r="W82" s="102">
        <v>682</v>
      </c>
      <c r="X82" s="102">
        <f>'1 Raw data'!X82-'1 Raw data'!$D82</f>
        <v>3464.3340000000003</v>
      </c>
    </row>
    <row r="83" spans="1:24" ht="15" x14ac:dyDescent="0.25">
      <c r="A83">
        <v>628</v>
      </c>
      <c r="B83">
        <f>'1 Raw data'!B83-'1 Raw data'!$B83</f>
        <v>0</v>
      </c>
      <c r="C83">
        <v>683</v>
      </c>
      <c r="D83">
        <f>'1 Raw data'!D83-'1 Raw data'!$D83</f>
        <v>0</v>
      </c>
      <c r="E83" s="43">
        <v>628</v>
      </c>
      <c r="F83" s="43">
        <f>'1 Raw data'!F83-'1 Raw data'!$B83</f>
        <v>2253.6869999999999</v>
      </c>
      <c r="G83" s="43">
        <v>683</v>
      </c>
      <c r="H83" s="43">
        <f>'1 Raw data'!H83-'1 Raw data'!$D83</f>
        <v>349.12199999999996</v>
      </c>
      <c r="I83" s="45">
        <v>628</v>
      </c>
      <c r="J83" s="45">
        <f>'1 Raw data'!J83-'1 Raw data'!$B83</f>
        <v>48238.616999999998</v>
      </c>
      <c r="K83" s="45">
        <v>683</v>
      </c>
      <c r="L83" s="45">
        <f>'1 Raw data'!L83-'1 Raw data'!$D83</f>
        <v>23454.338</v>
      </c>
      <c r="M83" s="48">
        <v>628</v>
      </c>
      <c r="N83" s="48">
        <f>'1 Raw data'!N83-'1 Raw data'!$B83</f>
        <v>17081.916999999998</v>
      </c>
      <c r="O83" s="48">
        <v>683</v>
      </c>
      <c r="P83" s="48">
        <f>'1 Raw data'!P83-'1 Raw data'!$D83</f>
        <v>403.14699999999993</v>
      </c>
      <c r="Q83" s="47">
        <v>628</v>
      </c>
      <c r="R83" s="47">
        <f>'1 Raw data'!R83-'1 Raw data'!$B83</f>
        <v>10368.317000000001</v>
      </c>
      <c r="S83" s="47">
        <v>683</v>
      </c>
      <c r="T83" s="47">
        <f>'1 Raw data'!T83-'1 Raw data'!$D83</f>
        <v>2051.6379999999999</v>
      </c>
      <c r="U83" s="102">
        <v>628</v>
      </c>
      <c r="V83" s="102">
        <f>'1 Raw data'!V83-'1 Raw data'!$B83</f>
        <v>10737.117</v>
      </c>
      <c r="W83" s="102">
        <v>683</v>
      </c>
      <c r="X83" s="102">
        <f>'1 Raw data'!X83-'1 Raw data'!$D83</f>
        <v>3276.9279999999999</v>
      </c>
    </row>
    <row r="84" spans="1:24" ht="15" x14ac:dyDescent="0.25">
      <c r="A84">
        <v>629</v>
      </c>
      <c r="B84">
        <f>'1 Raw data'!B84-'1 Raw data'!$B84</f>
        <v>0</v>
      </c>
      <c r="C84">
        <v>684</v>
      </c>
      <c r="D84">
        <f>'1 Raw data'!D84-'1 Raw data'!$D84</f>
        <v>0</v>
      </c>
      <c r="E84" s="43">
        <v>629</v>
      </c>
      <c r="F84" s="43">
        <f>'1 Raw data'!F84-'1 Raw data'!$B84</f>
        <v>2186.8379999999997</v>
      </c>
      <c r="G84" s="43">
        <v>684</v>
      </c>
      <c r="H84" s="43">
        <f>'1 Raw data'!H84-'1 Raw data'!$D84</f>
        <v>349.61799999999999</v>
      </c>
      <c r="I84" s="45">
        <v>629</v>
      </c>
      <c r="J84" s="45">
        <f>'1 Raw data'!J84-'1 Raw data'!$B84</f>
        <v>47004.418000000005</v>
      </c>
      <c r="K84" s="45">
        <v>684</v>
      </c>
      <c r="L84" s="45">
        <f>'1 Raw data'!L84-'1 Raw data'!$D84</f>
        <v>22969.044999999998</v>
      </c>
      <c r="M84" s="48">
        <v>629</v>
      </c>
      <c r="N84" s="48">
        <f>'1 Raw data'!N84-'1 Raw data'!$B84</f>
        <v>16374.418</v>
      </c>
      <c r="O84" s="48">
        <v>684</v>
      </c>
      <c r="P84" s="48">
        <f>'1 Raw data'!P84-'1 Raw data'!$D84</f>
        <v>463.92</v>
      </c>
      <c r="Q84" s="47">
        <v>629</v>
      </c>
      <c r="R84" s="47">
        <f>'1 Raw data'!R84-'1 Raw data'!$B84</f>
        <v>9342.518</v>
      </c>
      <c r="S84" s="47">
        <v>684</v>
      </c>
      <c r="T84" s="47">
        <f>'1 Raw data'!T84-'1 Raw data'!$D84</f>
        <v>2051.3650000000002</v>
      </c>
      <c r="U84" s="102">
        <v>629</v>
      </c>
      <c r="V84" s="102">
        <f>'1 Raw data'!V84-'1 Raw data'!$B84</f>
        <v>10355.418</v>
      </c>
      <c r="W84" s="102">
        <v>684</v>
      </c>
      <c r="X84" s="102">
        <f>'1 Raw data'!X84-'1 Raw data'!$D84</f>
        <v>3306.4450000000002</v>
      </c>
    </row>
    <row r="85" spans="1:24" ht="15" x14ac:dyDescent="0.25">
      <c r="A85">
        <v>630</v>
      </c>
      <c r="B85">
        <f>'1 Raw data'!B85-'1 Raw data'!$B85</f>
        <v>0</v>
      </c>
      <c r="C85">
        <v>685</v>
      </c>
      <c r="D85">
        <f>'1 Raw data'!D85-'1 Raw data'!$D85</f>
        <v>0</v>
      </c>
      <c r="E85" s="43">
        <v>630</v>
      </c>
      <c r="F85" s="43">
        <f>'1 Raw data'!F85-'1 Raw data'!$B85</f>
        <v>2231.0879999999997</v>
      </c>
      <c r="G85" s="43">
        <v>685</v>
      </c>
      <c r="H85" s="43">
        <f>'1 Raw data'!H85-'1 Raw data'!$D85</f>
        <v>324.11099999999999</v>
      </c>
      <c r="I85" s="45">
        <v>630</v>
      </c>
      <c r="J85" s="45">
        <f>'1 Raw data'!J85-'1 Raw data'!$B85</f>
        <v>45868.737999999998</v>
      </c>
      <c r="K85" s="45">
        <v>685</v>
      </c>
      <c r="L85" s="45">
        <f>'1 Raw data'!L85-'1 Raw data'!$D85</f>
        <v>22614.037</v>
      </c>
      <c r="M85" s="48">
        <v>630</v>
      </c>
      <c r="N85" s="48">
        <f>'1 Raw data'!N85-'1 Raw data'!$B85</f>
        <v>15787.038000000002</v>
      </c>
      <c r="O85" s="48">
        <v>685</v>
      </c>
      <c r="P85" s="48">
        <f>'1 Raw data'!P85-'1 Raw data'!$D85</f>
        <v>426.65700000000004</v>
      </c>
      <c r="Q85" s="47">
        <v>630</v>
      </c>
      <c r="R85" s="47">
        <f>'1 Raw data'!R85-'1 Raw data'!$B85</f>
        <v>9053.2480000000014</v>
      </c>
      <c r="S85" s="47">
        <v>685</v>
      </c>
      <c r="T85" s="47">
        <f>'1 Raw data'!T85-'1 Raw data'!$D85</f>
        <v>1941.4969999999998</v>
      </c>
      <c r="U85" s="102">
        <v>630</v>
      </c>
      <c r="V85" s="102">
        <f>'1 Raw data'!V85-'1 Raw data'!$B85</f>
        <v>10058.138000000001</v>
      </c>
      <c r="W85" s="102">
        <v>685</v>
      </c>
      <c r="X85" s="102">
        <f>'1 Raw data'!X85-'1 Raw data'!$D85</f>
        <v>3164.4670000000001</v>
      </c>
    </row>
    <row r="86" spans="1:24" ht="15" x14ac:dyDescent="0.25">
      <c r="A86">
        <v>631</v>
      </c>
      <c r="B86">
        <f>'1 Raw data'!B86-'1 Raw data'!$B86</f>
        <v>0</v>
      </c>
      <c r="C86">
        <v>686</v>
      </c>
      <c r="D86">
        <f>'1 Raw data'!D86-'1 Raw data'!$D86</f>
        <v>0</v>
      </c>
      <c r="E86" s="43">
        <v>631</v>
      </c>
      <c r="F86" s="43">
        <f>'1 Raw data'!F86-'1 Raw data'!$B86</f>
        <v>2232.5940000000001</v>
      </c>
      <c r="G86" s="43">
        <v>686</v>
      </c>
      <c r="H86" s="43">
        <f>'1 Raw data'!H86-'1 Raw data'!$D86</f>
        <v>319.60900000000004</v>
      </c>
      <c r="I86" s="45">
        <v>631</v>
      </c>
      <c r="J86" s="45">
        <f>'1 Raw data'!J86-'1 Raw data'!$B86</f>
        <v>44509.284</v>
      </c>
      <c r="K86" s="45">
        <v>686</v>
      </c>
      <c r="L86" s="45">
        <f>'1 Raw data'!L86-'1 Raw data'!$D86</f>
        <v>22228.937000000002</v>
      </c>
      <c r="M86" s="48">
        <v>631</v>
      </c>
      <c r="N86" s="48">
        <f>'1 Raw data'!N86-'1 Raw data'!$B86</f>
        <v>15125.284</v>
      </c>
      <c r="O86" s="48">
        <v>686</v>
      </c>
      <c r="P86" s="48">
        <f>'1 Raw data'!P86-'1 Raw data'!$D86</f>
        <v>412.15100000000007</v>
      </c>
      <c r="Q86" s="47">
        <v>631</v>
      </c>
      <c r="R86" s="47">
        <f>'1 Raw data'!R86-'1 Raw data'!$B86</f>
        <v>8728.4040000000005</v>
      </c>
      <c r="S86" s="47">
        <v>686</v>
      </c>
      <c r="T86" s="47">
        <f>'1 Raw data'!T86-'1 Raw data'!$D86</f>
        <v>1939.9969999999998</v>
      </c>
      <c r="U86" s="102">
        <v>631</v>
      </c>
      <c r="V86" s="102">
        <f>'1 Raw data'!V86-'1 Raw data'!$B86</f>
        <v>9732.384</v>
      </c>
      <c r="W86" s="102">
        <v>686</v>
      </c>
      <c r="X86" s="102">
        <f>'1 Raw data'!X86-'1 Raw data'!$D86</f>
        <v>3183.0070000000001</v>
      </c>
    </row>
    <row r="87" spans="1:24" ht="15" x14ac:dyDescent="0.25">
      <c r="A87">
        <v>632</v>
      </c>
      <c r="B87">
        <f>'1 Raw data'!B87-'1 Raw data'!$B87</f>
        <v>0</v>
      </c>
      <c r="C87">
        <v>687</v>
      </c>
      <c r="D87">
        <f>'1 Raw data'!D87-'1 Raw data'!$D87</f>
        <v>0</v>
      </c>
      <c r="E87" s="43">
        <v>632</v>
      </c>
      <c r="F87" s="43">
        <f>'1 Raw data'!F87-'1 Raw data'!$B87</f>
        <v>2107.884</v>
      </c>
      <c r="G87" s="43">
        <v>687</v>
      </c>
      <c r="H87" s="43">
        <f>'1 Raw data'!H87-'1 Raw data'!$D87</f>
        <v>301.59799999999996</v>
      </c>
      <c r="I87" s="45">
        <v>632</v>
      </c>
      <c r="J87" s="45">
        <f>'1 Raw data'!J87-'1 Raw data'!$B87</f>
        <v>43678.544000000002</v>
      </c>
      <c r="K87" s="45">
        <v>687</v>
      </c>
      <c r="L87" s="45">
        <f>'1 Raw data'!L87-'1 Raw data'!$D87</f>
        <v>21673.192999999999</v>
      </c>
      <c r="M87" s="48">
        <v>632</v>
      </c>
      <c r="N87" s="48">
        <f>'1 Raw data'!N87-'1 Raw data'!$B87</f>
        <v>14684.444</v>
      </c>
      <c r="O87" s="48">
        <v>687</v>
      </c>
      <c r="P87" s="48">
        <f>'1 Raw data'!P87-'1 Raw data'!$D87</f>
        <v>433.65599999999995</v>
      </c>
      <c r="Q87" s="47">
        <v>632</v>
      </c>
      <c r="R87" s="47">
        <f>'1 Raw data'!R87-'1 Raw data'!$B87</f>
        <v>8479.5640000000003</v>
      </c>
      <c r="S87" s="47">
        <v>687</v>
      </c>
      <c r="T87" s="47">
        <f>'1 Raw data'!T87-'1 Raw data'!$D87</f>
        <v>1915.943</v>
      </c>
      <c r="U87" s="102">
        <v>632</v>
      </c>
      <c r="V87" s="102">
        <f>'1 Raw data'!V87-'1 Raw data'!$B87</f>
        <v>9506.0439999999999</v>
      </c>
      <c r="W87" s="102">
        <v>687</v>
      </c>
      <c r="X87" s="102">
        <f>'1 Raw data'!X87-'1 Raw data'!$D87</f>
        <v>3072.7529999999997</v>
      </c>
    </row>
    <row r="88" spans="1:24" ht="15" x14ac:dyDescent="0.25">
      <c r="A88">
        <v>633</v>
      </c>
      <c r="B88">
        <f>'1 Raw data'!B88-'1 Raw data'!$B88</f>
        <v>0</v>
      </c>
      <c r="C88">
        <v>688</v>
      </c>
      <c r="D88">
        <f>'1 Raw data'!D88-'1 Raw data'!$D88</f>
        <v>0</v>
      </c>
      <c r="E88" s="43">
        <v>633</v>
      </c>
      <c r="F88" s="43">
        <f>'1 Raw data'!F88-'1 Raw data'!$B88</f>
        <v>2043.3309999999997</v>
      </c>
      <c r="G88" s="43">
        <v>688</v>
      </c>
      <c r="H88" s="43">
        <f>'1 Raw data'!H88-'1 Raw data'!$D88</f>
        <v>322.60599999999999</v>
      </c>
      <c r="I88" s="45">
        <v>633</v>
      </c>
      <c r="J88" s="45">
        <f>'1 Raw data'!J88-'1 Raw data'!$B88</f>
        <v>42198.481</v>
      </c>
      <c r="K88" s="45">
        <v>688</v>
      </c>
      <c r="L88" s="45">
        <f>'1 Raw data'!L88-'1 Raw data'!$D88</f>
        <v>20927.295999999998</v>
      </c>
      <c r="M88" s="48">
        <v>633</v>
      </c>
      <c r="N88" s="48">
        <f>'1 Raw data'!N88-'1 Raw data'!$B88</f>
        <v>14052.481</v>
      </c>
      <c r="O88" s="48">
        <v>688</v>
      </c>
      <c r="P88" s="48">
        <f>'1 Raw data'!P88-'1 Raw data'!$D88</f>
        <v>448.16100000000006</v>
      </c>
      <c r="Q88" s="47">
        <v>633</v>
      </c>
      <c r="R88" s="47">
        <f>'1 Raw data'!R88-'1 Raw data'!$B88</f>
        <v>8232.3009999999995</v>
      </c>
      <c r="S88" s="47">
        <v>688</v>
      </c>
      <c r="T88" s="47">
        <f>'1 Raw data'!T88-'1 Raw data'!$D88</f>
        <v>1860.366</v>
      </c>
      <c r="U88" s="102">
        <v>633</v>
      </c>
      <c r="V88" s="102">
        <f>'1 Raw data'!V88-'1 Raw data'!$B88</f>
        <v>9257.6409999999996</v>
      </c>
      <c r="W88" s="102">
        <v>688</v>
      </c>
      <c r="X88" s="102">
        <f>'1 Raw data'!X88-'1 Raw data'!$D88</f>
        <v>2976.806</v>
      </c>
    </row>
    <row r="89" spans="1:24" ht="15" x14ac:dyDescent="0.25">
      <c r="A89">
        <v>634</v>
      </c>
      <c r="B89">
        <f>'1 Raw data'!B89-'1 Raw data'!$B89</f>
        <v>0</v>
      </c>
      <c r="C89">
        <v>689</v>
      </c>
      <c r="D89">
        <f>'1 Raw data'!D89-'1 Raw data'!$D89</f>
        <v>0</v>
      </c>
      <c r="E89" s="43">
        <v>634</v>
      </c>
      <c r="F89" s="43">
        <f>'1 Raw data'!F89-'1 Raw data'!$B89</f>
        <v>2015.768</v>
      </c>
      <c r="G89" s="43">
        <v>689</v>
      </c>
      <c r="H89" s="43">
        <f>'1 Raw data'!H89-'1 Raw data'!$D89</f>
        <v>284.09100000000001</v>
      </c>
      <c r="I89" s="45">
        <v>634</v>
      </c>
      <c r="J89" s="45">
        <f>'1 Raw data'!J89-'1 Raw data'!$B89</f>
        <v>40956.737999999998</v>
      </c>
      <c r="K89" s="45">
        <v>689</v>
      </c>
      <c r="L89" s="45">
        <f>'1 Raw data'!L89-'1 Raw data'!$D89</f>
        <v>20289.942999999999</v>
      </c>
      <c r="M89" s="48">
        <v>634</v>
      </c>
      <c r="N89" s="48">
        <f>'1 Raw data'!N89-'1 Raw data'!$B89</f>
        <v>13471.738000000001</v>
      </c>
      <c r="O89" s="48">
        <v>689</v>
      </c>
      <c r="P89" s="48">
        <f>'1 Raw data'!P89-'1 Raw data'!$D89</f>
        <v>421.40099999999995</v>
      </c>
      <c r="Q89" s="47">
        <v>634</v>
      </c>
      <c r="R89" s="47">
        <f>'1 Raw data'!R89-'1 Raw data'!$B89</f>
        <v>8155.9180000000006</v>
      </c>
      <c r="S89" s="47">
        <v>689</v>
      </c>
      <c r="T89" s="47">
        <f>'1 Raw data'!T89-'1 Raw data'!$D89</f>
        <v>1784.0330000000001</v>
      </c>
      <c r="U89" s="102">
        <v>634</v>
      </c>
      <c r="V89" s="102">
        <f>'1 Raw data'!V89-'1 Raw data'!$B89</f>
        <v>9006.7580000000016</v>
      </c>
      <c r="W89" s="102">
        <v>689</v>
      </c>
      <c r="X89" s="102">
        <f>'1 Raw data'!X89-'1 Raw data'!$D89</f>
        <v>2947.0230000000001</v>
      </c>
    </row>
    <row r="90" spans="1:24" ht="15" x14ac:dyDescent="0.25">
      <c r="A90">
        <v>635</v>
      </c>
      <c r="B90">
        <f>'1 Raw data'!B90-'1 Raw data'!$B90</f>
        <v>0</v>
      </c>
      <c r="C90">
        <v>690</v>
      </c>
      <c r="D90">
        <f>'1 Raw data'!D90-'1 Raw data'!$D90</f>
        <v>0</v>
      </c>
      <c r="E90" s="43">
        <v>635</v>
      </c>
      <c r="F90" s="43">
        <f>'1 Raw data'!F90-'1 Raw data'!$B90</f>
        <v>1934.923</v>
      </c>
      <c r="G90" s="43">
        <v>690</v>
      </c>
      <c r="H90" s="43">
        <f>'1 Raw data'!H90-'1 Raw data'!$D90</f>
        <v>268.08799999999997</v>
      </c>
      <c r="I90" s="45">
        <v>635</v>
      </c>
      <c r="J90" s="45">
        <f>'1 Raw data'!J90-'1 Raw data'!$B90</f>
        <v>39780.832999999999</v>
      </c>
      <c r="K90" s="45">
        <v>690</v>
      </c>
      <c r="L90" s="45">
        <f>'1 Raw data'!L90-'1 Raw data'!$D90</f>
        <v>19595.987000000001</v>
      </c>
      <c r="M90" s="48">
        <v>635</v>
      </c>
      <c r="N90" s="48">
        <f>'1 Raw data'!N90-'1 Raw data'!$B90</f>
        <v>12851.032999999999</v>
      </c>
      <c r="O90" s="48">
        <v>690</v>
      </c>
      <c r="P90" s="48">
        <f>'1 Raw data'!P90-'1 Raw data'!$D90</f>
        <v>391.64099999999996</v>
      </c>
      <c r="Q90" s="47">
        <v>635</v>
      </c>
      <c r="R90" s="47">
        <f>'1 Raw data'!R90-'1 Raw data'!$B90</f>
        <v>7706.143</v>
      </c>
      <c r="S90" s="47">
        <v>690</v>
      </c>
      <c r="T90" s="47">
        <f>'1 Raw data'!T90-'1 Raw data'!$D90</f>
        <v>1719.9769999999999</v>
      </c>
      <c r="U90" s="102">
        <v>635</v>
      </c>
      <c r="V90" s="102">
        <f>'1 Raw data'!V90-'1 Raw data'!$B90</f>
        <v>8650.2929999999997</v>
      </c>
      <c r="W90" s="102">
        <v>690</v>
      </c>
      <c r="X90" s="102">
        <f>'1 Raw data'!X90-'1 Raw data'!$D90</f>
        <v>2746.4569999999999</v>
      </c>
    </row>
    <row r="91" spans="1:24" ht="15" x14ac:dyDescent="0.25">
      <c r="A91">
        <v>636</v>
      </c>
      <c r="B91">
        <f>'1 Raw data'!B91-'1 Raw data'!$B91</f>
        <v>0</v>
      </c>
      <c r="C91">
        <v>691</v>
      </c>
      <c r="D91">
        <f>'1 Raw data'!D91-'1 Raw data'!$D91</f>
        <v>0</v>
      </c>
      <c r="E91" s="43">
        <v>636</v>
      </c>
      <c r="F91" s="43">
        <f>'1 Raw data'!F91-'1 Raw data'!$B91</f>
        <v>1885.6189999999997</v>
      </c>
      <c r="G91" s="43">
        <v>691</v>
      </c>
      <c r="H91" s="43">
        <f>'1 Raw data'!H91-'1 Raw data'!$D91</f>
        <v>295.84499999999997</v>
      </c>
      <c r="I91" s="45">
        <v>636</v>
      </c>
      <c r="J91" s="45">
        <f>'1 Raw data'!J91-'1 Raw data'!$B91</f>
        <v>38600.379000000001</v>
      </c>
      <c r="K91" s="45">
        <v>691</v>
      </c>
      <c r="L91" s="45">
        <f>'1 Raw data'!L91-'1 Raw data'!$D91</f>
        <v>18769.894</v>
      </c>
      <c r="M91" s="48">
        <v>636</v>
      </c>
      <c r="N91" s="48">
        <f>'1 Raw data'!N91-'1 Raw data'!$B91</f>
        <v>12260.779</v>
      </c>
      <c r="O91" s="48">
        <v>691</v>
      </c>
      <c r="P91" s="48">
        <f>'1 Raw data'!P91-'1 Raw data'!$D91</f>
        <v>383.38200000000001</v>
      </c>
      <c r="Q91" s="47">
        <v>636</v>
      </c>
      <c r="R91" s="47">
        <f>'1 Raw data'!R91-'1 Raw data'!$B91</f>
        <v>7465.6289999999999</v>
      </c>
      <c r="S91" s="47">
        <v>691</v>
      </c>
      <c r="T91" s="47">
        <f>'1 Raw data'!T91-'1 Raw data'!$D91</f>
        <v>1657.134</v>
      </c>
      <c r="U91" s="102">
        <v>636</v>
      </c>
      <c r="V91" s="102">
        <f>'1 Raw data'!V91-'1 Raw data'!$B91</f>
        <v>8464.9390000000003</v>
      </c>
      <c r="W91" s="102">
        <v>691</v>
      </c>
      <c r="X91" s="102">
        <f>'1 Raw data'!X91-'1 Raw data'!$D91</f>
        <v>2658.2640000000001</v>
      </c>
    </row>
    <row r="92" spans="1:24" ht="15" x14ac:dyDescent="0.25">
      <c r="A92">
        <v>637</v>
      </c>
      <c r="B92">
        <f>'1 Raw data'!B92-'1 Raw data'!$B92</f>
        <v>0</v>
      </c>
      <c r="C92">
        <v>692</v>
      </c>
      <c r="D92">
        <f>'1 Raw data'!D92-'1 Raw data'!$D92</f>
        <v>0</v>
      </c>
      <c r="E92" s="43">
        <v>637</v>
      </c>
      <c r="F92" s="43">
        <f>'1 Raw data'!F92-'1 Raw data'!$B92</f>
        <v>1821.585</v>
      </c>
      <c r="G92" s="43">
        <v>692</v>
      </c>
      <c r="H92" s="43">
        <f>'1 Raw data'!H92-'1 Raw data'!$D92</f>
        <v>289.59499999999997</v>
      </c>
      <c r="I92" s="45">
        <v>637</v>
      </c>
      <c r="J92" s="45">
        <f>'1 Raw data'!J92-'1 Raw data'!$B92</f>
        <v>37811.155000000006</v>
      </c>
      <c r="K92" s="45">
        <v>692</v>
      </c>
      <c r="L92" s="45">
        <f>'1 Raw data'!L92-'1 Raw data'!$D92</f>
        <v>18087.39</v>
      </c>
      <c r="M92" s="48">
        <v>637</v>
      </c>
      <c r="N92" s="48">
        <f>'1 Raw data'!N92-'1 Raw data'!$B92</f>
        <v>11866.754999999999</v>
      </c>
      <c r="O92" s="48">
        <v>692</v>
      </c>
      <c r="P92" s="48">
        <f>'1 Raw data'!P92-'1 Raw data'!$D92</f>
        <v>383.13600000000002</v>
      </c>
      <c r="Q92" s="47">
        <v>637</v>
      </c>
      <c r="R92" s="47">
        <f>'1 Raw data'!R92-'1 Raw data'!$B92</f>
        <v>7344.4050000000007</v>
      </c>
      <c r="S92" s="47">
        <v>692</v>
      </c>
      <c r="T92" s="47">
        <f>'1 Raw data'!T92-'1 Raw data'!$D92</f>
        <v>1573.0500000000002</v>
      </c>
      <c r="U92" s="102">
        <v>637</v>
      </c>
      <c r="V92" s="102">
        <f>'1 Raw data'!V92-'1 Raw data'!$B92</f>
        <v>8107.2549999999992</v>
      </c>
      <c r="W92" s="102">
        <v>692</v>
      </c>
      <c r="X92" s="102">
        <f>'1 Raw data'!X92-'1 Raw data'!$D92</f>
        <v>2573.4</v>
      </c>
    </row>
    <row r="93" spans="1:24" ht="15" x14ac:dyDescent="0.25">
      <c r="A93">
        <v>638</v>
      </c>
      <c r="B93">
        <f>'1 Raw data'!B93-'1 Raw data'!$B93</f>
        <v>0</v>
      </c>
      <c r="C93">
        <v>693</v>
      </c>
      <c r="D93">
        <f>'1 Raw data'!D93-'1 Raw data'!$D93</f>
        <v>0</v>
      </c>
      <c r="E93" s="43">
        <v>638</v>
      </c>
      <c r="F93" s="43">
        <f>'1 Raw data'!F93-'1 Raw data'!$B93</f>
        <v>1799.279</v>
      </c>
      <c r="G93" s="43">
        <v>693</v>
      </c>
      <c r="H93" s="43">
        <f>'1 Raw data'!H93-'1 Raw data'!$D93</f>
        <v>313.601</v>
      </c>
      <c r="I93" s="45">
        <v>638</v>
      </c>
      <c r="J93" s="45">
        <f>'1 Raw data'!J93-'1 Raw data'!$B93</f>
        <v>36460.118999999999</v>
      </c>
      <c r="K93" s="45">
        <v>693</v>
      </c>
      <c r="L93" s="45">
        <f>'1 Raw data'!L93-'1 Raw data'!$D93</f>
        <v>17692.046999999999</v>
      </c>
      <c r="M93" s="48">
        <v>638</v>
      </c>
      <c r="N93" s="48">
        <f>'1 Raw data'!N93-'1 Raw data'!$B93</f>
        <v>11474.519</v>
      </c>
      <c r="O93" s="48">
        <v>693</v>
      </c>
      <c r="P93" s="48">
        <f>'1 Raw data'!P93-'1 Raw data'!$D93</f>
        <v>395.88599999999997</v>
      </c>
      <c r="Q93" s="47">
        <v>638</v>
      </c>
      <c r="R93" s="47">
        <f>'1 Raw data'!R93-'1 Raw data'!$B93</f>
        <v>7572.7589999999991</v>
      </c>
      <c r="S93" s="47">
        <v>693</v>
      </c>
      <c r="T93" s="47">
        <f>'1 Raw data'!T93-'1 Raw data'!$D93</f>
        <v>1512.4670000000001</v>
      </c>
      <c r="U93" s="102">
        <v>638</v>
      </c>
      <c r="V93" s="102">
        <f>'1 Raw data'!V93-'1 Raw data'!$B93</f>
        <v>7791.6889999999994</v>
      </c>
      <c r="W93" s="102">
        <v>693</v>
      </c>
      <c r="X93" s="102">
        <f>'1 Raw data'!X93-'1 Raw data'!$D93</f>
        <v>2452.6770000000001</v>
      </c>
    </row>
    <row r="94" spans="1:24" ht="15" x14ac:dyDescent="0.25">
      <c r="A94">
        <v>639</v>
      </c>
      <c r="B94">
        <f>'1 Raw data'!B94-'1 Raw data'!$B94</f>
        <v>0</v>
      </c>
      <c r="C94">
        <v>694</v>
      </c>
      <c r="D94">
        <f>'1 Raw data'!D94-'1 Raw data'!$D94</f>
        <v>0</v>
      </c>
      <c r="E94" s="43">
        <v>639</v>
      </c>
      <c r="F94" s="43">
        <f>'1 Raw data'!F94-'1 Raw data'!$B94</f>
        <v>1743.25</v>
      </c>
      <c r="G94" s="43">
        <v>694</v>
      </c>
      <c r="H94" s="43">
        <f>'1 Raw data'!H94-'1 Raw data'!$D94</f>
        <v>231.82199999999995</v>
      </c>
      <c r="I94" s="45">
        <v>639</v>
      </c>
      <c r="J94" s="45">
        <f>'1 Raw data'!J94-'1 Raw data'!$B94</f>
        <v>35578.449999999997</v>
      </c>
      <c r="K94" s="45">
        <v>694</v>
      </c>
      <c r="L94" s="45">
        <f>'1 Raw data'!L94-'1 Raw data'!$D94</f>
        <v>16971.239999999998</v>
      </c>
      <c r="M94" s="48">
        <v>639</v>
      </c>
      <c r="N94" s="48">
        <f>'1 Raw data'!N94-'1 Raw data'!$B94</f>
        <v>10864.45</v>
      </c>
      <c r="O94" s="48">
        <v>694</v>
      </c>
      <c r="P94" s="48">
        <f>'1 Raw data'!P94-'1 Raw data'!$D94</f>
        <v>357.37299999999999</v>
      </c>
      <c r="Q94" s="47">
        <v>639</v>
      </c>
      <c r="R94" s="47">
        <f>'1 Raw data'!R94-'1 Raw data'!$B94</f>
        <v>6736.67</v>
      </c>
      <c r="S94" s="47">
        <v>694</v>
      </c>
      <c r="T94" s="47">
        <f>'1 Raw data'!T94-'1 Raw data'!$D94</f>
        <v>1523.5</v>
      </c>
      <c r="U94" s="102">
        <v>639</v>
      </c>
      <c r="V94" s="102">
        <f>'1 Raw data'!V94-'1 Raw data'!$B94</f>
        <v>7590.99</v>
      </c>
      <c r="W94" s="102">
        <v>694</v>
      </c>
      <c r="X94" s="102">
        <f>'1 Raw data'!X94-'1 Raw data'!$D94</f>
        <v>2428.42</v>
      </c>
    </row>
    <row r="95" spans="1:24" ht="15" x14ac:dyDescent="0.25">
      <c r="A95">
        <v>640</v>
      </c>
      <c r="B95">
        <f>'1 Raw data'!B95-'1 Raw data'!$B95</f>
        <v>0</v>
      </c>
      <c r="C95">
        <v>695</v>
      </c>
      <c r="D95">
        <f>'1 Raw data'!D95-'1 Raw data'!$D95</f>
        <v>0</v>
      </c>
      <c r="E95" s="43">
        <v>640</v>
      </c>
      <c r="F95" s="43">
        <f>'1 Raw data'!F95-'1 Raw data'!$B95</f>
        <v>1742.0129999999999</v>
      </c>
      <c r="G95" s="43">
        <v>695</v>
      </c>
      <c r="H95" s="43">
        <f>'1 Raw data'!H95-'1 Raw data'!$D95</f>
        <v>303.09799999999996</v>
      </c>
      <c r="I95" s="45">
        <v>640</v>
      </c>
      <c r="J95" s="45">
        <f>'1 Raw data'!J95-'1 Raw data'!$B95</f>
        <v>34469.893000000004</v>
      </c>
      <c r="K95" s="45">
        <v>695</v>
      </c>
      <c r="L95" s="45">
        <f>'1 Raw data'!L95-'1 Raw data'!$D95</f>
        <v>16363.242999999999</v>
      </c>
      <c r="M95" s="48">
        <v>640</v>
      </c>
      <c r="N95" s="48">
        <f>'1 Raw data'!N95-'1 Raw data'!$B95</f>
        <v>10480.293000000001</v>
      </c>
      <c r="O95" s="48">
        <v>695</v>
      </c>
      <c r="P95" s="48">
        <f>'1 Raw data'!P95-'1 Raw data'!$D95</f>
        <v>389.88499999999999</v>
      </c>
      <c r="Q95" s="47">
        <v>640</v>
      </c>
      <c r="R95" s="47">
        <f>'1 Raw data'!R95-'1 Raw data'!$B95</f>
        <v>6487.7629999999999</v>
      </c>
      <c r="S95" s="47">
        <v>695</v>
      </c>
      <c r="T95" s="47">
        <f>'1 Raw data'!T95-'1 Raw data'!$D95</f>
        <v>1479.693</v>
      </c>
      <c r="U95" s="102">
        <v>640</v>
      </c>
      <c r="V95" s="102">
        <f>'1 Raw data'!V95-'1 Raw data'!$B95</f>
        <v>7432.3730000000005</v>
      </c>
      <c r="W95" s="102">
        <v>695</v>
      </c>
      <c r="X95" s="102">
        <f>'1 Raw data'!X95-'1 Raw data'!$D95</f>
        <v>2309.473</v>
      </c>
    </row>
    <row r="96" spans="1:24" ht="15" x14ac:dyDescent="0.25">
      <c r="A96">
        <v>641</v>
      </c>
      <c r="B96">
        <f>'1 Raw data'!B96-'1 Raw data'!$B96</f>
        <v>0</v>
      </c>
      <c r="C96">
        <v>696</v>
      </c>
      <c r="D96">
        <f>'1 Raw data'!D96-'1 Raw data'!$D96</f>
        <v>0</v>
      </c>
      <c r="E96" s="43">
        <v>641</v>
      </c>
      <c r="F96" s="43">
        <f>'1 Raw data'!F96-'1 Raw data'!$B96</f>
        <v>1609.1510000000003</v>
      </c>
      <c r="G96" s="43">
        <v>696</v>
      </c>
      <c r="H96" s="43">
        <f>'1 Raw data'!H96-'1 Raw data'!$D96</f>
        <v>233.57400000000001</v>
      </c>
      <c r="I96" s="45">
        <v>641</v>
      </c>
      <c r="J96" s="45">
        <f>'1 Raw data'!J96-'1 Raw data'!$B96</f>
        <v>33809.961000000003</v>
      </c>
      <c r="K96" s="45">
        <v>696</v>
      </c>
      <c r="L96" s="45">
        <f>'1 Raw data'!L96-'1 Raw data'!$D96</f>
        <v>15651.239</v>
      </c>
      <c r="M96" s="48">
        <v>641</v>
      </c>
      <c r="N96" s="48">
        <f>'1 Raw data'!N96-'1 Raw data'!$B96</f>
        <v>10160.761</v>
      </c>
      <c r="O96" s="48">
        <v>696</v>
      </c>
      <c r="P96" s="48">
        <f>'1 Raw data'!P96-'1 Raw data'!$D96</f>
        <v>329.363</v>
      </c>
      <c r="Q96" s="47">
        <v>641</v>
      </c>
      <c r="R96" s="47">
        <f>'1 Raw data'!R96-'1 Raw data'!$B96</f>
        <v>6432.8109999999997</v>
      </c>
      <c r="S96" s="47">
        <v>696</v>
      </c>
      <c r="T96" s="47">
        <f>'1 Raw data'!T96-'1 Raw data'!$D96</f>
        <v>1404.1290000000001</v>
      </c>
      <c r="U96" s="102">
        <v>641</v>
      </c>
      <c r="V96" s="102">
        <f>'1 Raw data'!V96-'1 Raw data'!$B96</f>
        <v>7208.9409999999998</v>
      </c>
      <c r="W96" s="102">
        <v>696</v>
      </c>
      <c r="X96" s="102">
        <f>'1 Raw data'!X96-'1 Raw data'!$D96</f>
        <v>2208.3489999999997</v>
      </c>
    </row>
    <row r="97" spans="1:24" ht="15" x14ac:dyDescent="0.25">
      <c r="A97">
        <v>642</v>
      </c>
      <c r="B97">
        <f>'1 Raw data'!B97-'1 Raw data'!$B97</f>
        <v>0</v>
      </c>
      <c r="C97">
        <v>697</v>
      </c>
      <c r="D97">
        <f>'1 Raw data'!D97-'1 Raw data'!$D97</f>
        <v>0</v>
      </c>
      <c r="E97" s="43">
        <v>642</v>
      </c>
      <c r="F97" s="43">
        <f>'1 Raw data'!F97-'1 Raw data'!$B97</f>
        <v>1606.9520000000002</v>
      </c>
      <c r="G97" s="43">
        <v>697</v>
      </c>
      <c r="H97" s="43">
        <f>'1 Raw data'!H97-'1 Raw data'!$D97</f>
        <v>256.58299999999997</v>
      </c>
      <c r="I97" s="45">
        <v>642</v>
      </c>
      <c r="J97" s="45">
        <f>'1 Raw data'!J97-'1 Raw data'!$B97</f>
        <v>32827.682000000001</v>
      </c>
      <c r="K97" s="45">
        <v>697</v>
      </c>
      <c r="L97" s="45">
        <f>'1 Raw data'!L97-'1 Raw data'!$D97</f>
        <v>15011.638000000001</v>
      </c>
      <c r="M97" s="48">
        <v>642</v>
      </c>
      <c r="N97" s="48">
        <f>'1 Raw data'!N97-'1 Raw data'!$B97</f>
        <v>9756.2819999999992</v>
      </c>
      <c r="O97" s="48">
        <v>697</v>
      </c>
      <c r="P97" s="48">
        <f>'1 Raw data'!P97-'1 Raw data'!$D97</f>
        <v>330.36299999999994</v>
      </c>
      <c r="Q97" s="47">
        <v>642</v>
      </c>
      <c r="R97" s="47">
        <f>'1 Raw data'!R97-'1 Raw data'!$B97</f>
        <v>6379.0920000000006</v>
      </c>
      <c r="S97" s="47">
        <v>697</v>
      </c>
      <c r="T97" s="47">
        <f>'1 Raw data'!T97-'1 Raw data'!$D97</f>
        <v>1334.808</v>
      </c>
      <c r="U97" s="102">
        <v>642</v>
      </c>
      <c r="V97" s="102">
        <f>'1 Raw data'!V97-'1 Raw data'!$B97</f>
        <v>6864.9920000000002</v>
      </c>
      <c r="W97" s="102">
        <v>697</v>
      </c>
      <c r="X97" s="102">
        <f>'1 Raw data'!X97-'1 Raw data'!$D97</f>
        <v>2156.5280000000002</v>
      </c>
    </row>
    <row r="98" spans="1:24" ht="15" x14ac:dyDescent="0.25">
      <c r="A98">
        <v>643</v>
      </c>
      <c r="B98">
        <f>'1 Raw data'!B98-'1 Raw data'!$B98</f>
        <v>0</v>
      </c>
      <c r="C98">
        <v>698</v>
      </c>
      <c r="D98">
        <f>'1 Raw data'!D98-'1 Raw data'!$D98</f>
        <v>0</v>
      </c>
      <c r="E98" s="43">
        <v>643</v>
      </c>
      <c r="F98" s="43">
        <f>'1 Raw data'!F98-'1 Raw data'!$B98</f>
        <v>1513.68</v>
      </c>
      <c r="G98" s="43">
        <v>698</v>
      </c>
      <c r="H98" s="43">
        <f>'1 Raw data'!H98-'1 Raw data'!$D98</f>
        <v>238.57499999999999</v>
      </c>
      <c r="I98" s="45">
        <v>643</v>
      </c>
      <c r="J98" s="45">
        <f>'1 Raw data'!J98-'1 Raw data'!$B98</f>
        <v>31907.97</v>
      </c>
      <c r="K98" s="45">
        <v>698</v>
      </c>
      <c r="L98" s="45">
        <f>'1 Raw data'!L98-'1 Raw data'!$D98</f>
        <v>14318.390000000001</v>
      </c>
      <c r="M98" s="48">
        <v>643</v>
      </c>
      <c r="N98" s="48">
        <f>'1 Raw data'!N98-'1 Raw data'!$B98</f>
        <v>9520.369999999999</v>
      </c>
      <c r="O98" s="48">
        <v>698</v>
      </c>
      <c r="P98" s="48">
        <f>'1 Raw data'!P98-'1 Raw data'!$D98</f>
        <v>311.35399999999998</v>
      </c>
      <c r="Q98" s="47">
        <v>643</v>
      </c>
      <c r="R98" s="47">
        <f>'1 Raw data'!R98-'1 Raw data'!$B98</f>
        <v>6011.5700000000006</v>
      </c>
      <c r="S98" s="47">
        <v>698</v>
      </c>
      <c r="T98" s="47">
        <f>'1 Raw data'!T98-'1 Raw data'!$D98</f>
        <v>1238.72</v>
      </c>
      <c r="U98" s="102">
        <v>643</v>
      </c>
      <c r="V98" s="102">
        <f>'1 Raw data'!V98-'1 Raw data'!$B98</f>
        <v>6736.1500000000005</v>
      </c>
      <c r="W98" s="102">
        <v>698</v>
      </c>
      <c r="X98" s="102">
        <f>'1 Raw data'!X98-'1 Raw data'!$D98</f>
        <v>2110.96</v>
      </c>
    </row>
    <row r="99" spans="1:24" ht="15" x14ac:dyDescent="0.25">
      <c r="A99">
        <v>644</v>
      </c>
      <c r="B99">
        <f>'1 Raw data'!B99-'1 Raw data'!$B99</f>
        <v>0</v>
      </c>
      <c r="C99">
        <v>699</v>
      </c>
      <c r="D99">
        <f>'1 Raw data'!D99-'1 Raw data'!$D99</f>
        <v>0</v>
      </c>
      <c r="E99" s="43">
        <v>644</v>
      </c>
      <c r="F99" s="43">
        <f>'1 Raw data'!F99-'1 Raw data'!$B99</f>
        <v>1532.0100000000002</v>
      </c>
      <c r="G99" s="43">
        <v>699</v>
      </c>
      <c r="H99" s="43">
        <f>'1 Raw data'!H99-'1 Raw data'!$D99</f>
        <v>190.55899999999997</v>
      </c>
      <c r="I99" s="45">
        <v>644</v>
      </c>
      <c r="J99" s="45">
        <f>'1 Raw data'!J99-'1 Raw data'!$B99</f>
        <v>31111.439999999999</v>
      </c>
      <c r="K99" s="45">
        <v>699</v>
      </c>
      <c r="L99" s="45">
        <f>'1 Raw data'!L99-'1 Raw data'!$D99</f>
        <v>13515.587</v>
      </c>
      <c r="M99" s="48">
        <v>644</v>
      </c>
      <c r="N99" s="48">
        <f>'1 Raw data'!N99-'1 Raw data'!$B99</f>
        <v>9107.84</v>
      </c>
      <c r="O99" s="48">
        <v>699</v>
      </c>
      <c r="P99" s="48">
        <f>'1 Raw data'!P99-'1 Raw data'!$D99</f>
        <v>285.34500000000003</v>
      </c>
      <c r="Q99" s="47">
        <v>644</v>
      </c>
      <c r="R99" s="47">
        <f>'1 Raw data'!R99-'1 Raw data'!$B99</f>
        <v>5858.4500000000007</v>
      </c>
      <c r="S99" s="47">
        <v>699</v>
      </c>
      <c r="T99" s="47">
        <f>'1 Raw data'!T99-'1 Raw data'!$D99</f>
        <v>1194.6869999999999</v>
      </c>
      <c r="U99" s="102">
        <v>644</v>
      </c>
      <c r="V99" s="102">
        <f>'1 Raw data'!V99-'1 Raw data'!$B99</f>
        <v>6506.17</v>
      </c>
      <c r="W99" s="102">
        <v>699</v>
      </c>
      <c r="X99" s="102">
        <f>'1 Raw data'!X99-'1 Raw data'!$D99</f>
        <v>1916.7170000000001</v>
      </c>
    </row>
    <row r="100" spans="1:24" ht="15" x14ac:dyDescent="0.25">
      <c r="A100">
        <v>645</v>
      </c>
      <c r="B100">
        <f>'1 Raw data'!B100-'1 Raw data'!$B100</f>
        <v>0</v>
      </c>
      <c r="C100">
        <v>700</v>
      </c>
      <c r="D100">
        <f>'1 Raw data'!D100-'1 Raw data'!$D100</f>
        <v>0</v>
      </c>
      <c r="E100" s="43">
        <v>645</v>
      </c>
      <c r="F100" s="43">
        <f>'1 Raw data'!F100-'1 Raw data'!$B100</f>
        <v>1458.23</v>
      </c>
      <c r="G100" s="43">
        <v>700</v>
      </c>
      <c r="H100" s="43">
        <f>'1 Raw data'!H100-'1 Raw data'!$D100</f>
        <v>236.32200000000006</v>
      </c>
      <c r="I100" s="45">
        <v>645</v>
      </c>
      <c r="J100" s="45">
        <f>'1 Raw data'!J100-'1 Raw data'!$B100</f>
        <v>30490.280000000002</v>
      </c>
      <c r="K100" s="45">
        <v>700</v>
      </c>
      <c r="L100" s="45">
        <f>'1 Raw data'!L100-'1 Raw data'!$D100</f>
        <v>13122.843999999999</v>
      </c>
      <c r="M100" s="48">
        <v>645</v>
      </c>
      <c r="N100" s="48">
        <f>'1 Raw data'!N100-'1 Raw data'!$B100</f>
        <v>8682.3499999999985</v>
      </c>
      <c r="O100" s="48">
        <v>700</v>
      </c>
      <c r="P100" s="48">
        <f>'1 Raw data'!P100-'1 Raw data'!$D100</f>
        <v>322.35600000000005</v>
      </c>
      <c r="Q100" s="47">
        <v>645</v>
      </c>
      <c r="R100" s="47">
        <f>'1 Raw data'!R100-'1 Raw data'!$B100</f>
        <v>5707.2</v>
      </c>
      <c r="S100" s="47">
        <v>700</v>
      </c>
      <c r="T100" s="47">
        <f>'1 Raw data'!T100-'1 Raw data'!$D100</f>
        <v>1179.404</v>
      </c>
      <c r="U100" s="102">
        <v>645</v>
      </c>
      <c r="V100" s="102">
        <f>'1 Raw data'!V100-'1 Raw data'!$B100</f>
        <v>6436.99</v>
      </c>
      <c r="W100" s="102">
        <v>700</v>
      </c>
      <c r="X100" s="102">
        <f>'1 Raw data'!X100-'1 Raw data'!$D100</f>
        <v>1936.9639999999999</v>
      </c>
    </row>
    <row r="101" spans="1:24" ht="15" x14ac:dyDescent="0.25">
      <c r="A101">
        <v>646</v>
      </c>
      <c r="B101">
        <f>'1 Raw data'!B101-'1 Raw data'!$B101</f>
        <v>0</v>
      </c>
      <c r="E101" s="43">
        <v>646</v>
      </c>
      <c r="F101" s="43">
        <f>'1 Raw data'!F101-'1 Raw data'!$B101</f>
        <v>1439.5399999999997</v>
      </c>
      <c r="G101" s="43"/>
      <c r="H101" s="43"/>
      <c r="I101" s="45">
        <v>646</v>
      </c>
      <c r="J101" s="45">
        <f>'1 Raw data'!J101-'1 Raw data'!$B101</f>
        <v>29807.95</v>
      </c>
      <c r="K101" s="45"/>
      <c r="L101" s="45"/>
      <c r="M101" s="48">
        <v>646</v>
      </c>
      <c r="N101" s="48">
        <f>'1 Raw data'!N101-'1 Raw data'!$B101</f>
        <v>8539.6299999999992</v>
      </c>
      <c r="O101" s="48"/>
      <c r="P101" s="48"/>
      <c r="Q101" s="47">
        <v>646</v>
      </c>
      <c r="R101" s="47">
        <f>'1 Raw data'!R101-'1 Raw data'!$B101</f>
        <v>5570.8</v>
      </c>
      <c r="S101" s="47"/>
      <c r="T101" s="47"/>
      <c r="U101" s="102">
        <v>646</v>
      </c>
      <c r="V101" s="102">
        <f>'1 Raw data'!V101-'1 Raw data'!$B101</f>
        <v>6287.78</v>
      </c>
      <c r="W101" s="102"/>
      <c r="X101" s="102"/>
    </row>
    <row r="102" spans="1:24" ht="15" x14ac:dyDescent="0.25">
      <c r="A102">
        <v>647</v>
      </c>
      <c r="B102">
        <f>'1 Raw data'!B102-'1 Raw data'!$B102</f>
        <v>0</v>
      </c>
      <c r="E102" s="43">
        <v>647</v>
      </c>
      <c r="F102" s="43">
        <f>'1 Raw data'!F102-'1 Raw data'!$B102</f>
        <v>1400.6000000000001</v>
      </c>
      <c r="G102" s="43"/>
      <c r="H102" s="43"/>
      <c r="I102" s="45">
        <v>647</v>
      </c>
      <c r="J102" s="45">
        <f>'1 Raw data'!J102-'1 Raw data'!$B102</f>
        <v>29097.23</v>
      </c>
      <c r="K102" s="45"/>
      <c r="L102" s="45"/>
      <c r="M102" s="48">
        <v>647</v>
      </c>
      <c r="N102" s="48">
        <f>'1 Raw data'!N102-'1 Raw data'!$B102</f>
        <v>8127.9600000000009</v>
      </c>
      <c r="O102" s="48"/>
      <c r="P102" s="48"/>
      <c r="Q102" s="47">
        <v>647</v>
      </c>
      <c r="R102" s="47">
        <f>'1 Raw data'!R102-'1 Raw data'!$B102</f>
        <v>5288.22</v>
      </c>
      <c r="S102" s="47"/>
      <c r="T102" s="47"/>
      <c r="U102" s="102">
        <v>647</v>
      </c>
      <c r="V102" s="102">
        <f>'1 Raw data'!V102-'1 Raw data'!$B102</f>
        <v>6104.55</v>
      </c>
      <c r="W102" s="102"/>
      <c r="X102" s="102"/>
    </row>
    <row r="103" spans="1:24" ht="15" x14ac:dyDescent="0.25">
      <c r="A103">
        <v>648</v>
      </c>
      <c r="B103">
        <f>'1 Raw data'!B103-'1 Raw data'!$B103</f>
        <v>0</v>
      </c>
      <c r="E103" s="43">
        <v>648</v>
      </c>
      <c r="F103" s="43">
        <f>'1 Raw data'!F103-'1 Raw data'!$B103</f>
        <v>1411.7199999999998</v>
      </c>
      <c r="G103" s="43"/>
      <c r="H103" s="43"/>
      <c r="I103" s="45">
        <v>648</v>
      </c>
      <c r="J103" s="45">
        <f>'1 Raw data'!J103-'1 Raw data'!$B103</f>
        <v>28401.68</v>
      </c>
      <c r="K103" s="45"/>
      <c r="L103" s="45"/>
      <c r="M103" s="48">
        <v>648</v>
      </c>
      <c r="N103" s="48">
        <f>'1 Raw data'!N103-'1 Raw data'!$B103</f>
        <v>7877</v>
      </c>
      <c r="O103" s="48"/>
      <c r="P103" s="48"/>
      <c r="Q103" s="47">
        <v>648</v>
      </c>
      <c r="R103" s="47">
        <f>'1 Raw data'!R103-'1 Raw data'!$B103</f>
        <v>5229.88</v>
      </c>
      <c r="S103" s="47"/>
      <c r="T103" s="47"/>
      <c r="U103" s="102">
        <v>648</v>
      </c>
      <c r="V103" s="102">
        <f>'1 Raw data'!V103-'1 Raw data'!$B103</f>
        <v>5969.94</v>
      </c>
      <c r="W103" s="102"/>
      <c r="X103" s="102"/>
    </row>
    <row r="104" spans="1:24" ht="15" x14ac:dyDescent="0.25">
      <c r="A104">
        <v>649</v>
      </c>
      <c r="B104">
        <f>'1 Raw data'!B104-'1 Raw data'!$B104</f>
        <v>0</v>
      </c>
      <c r="E104" s="43">
        <v>649</v>
      </c>
      <c r="F104" s="43">
        <f>'1 Raw data'!F104-'1 Raw data'!$B104</f>
        <v>1364.7500000000002</v>
      </c>
      <c r="G104" s="43"/>
      <c r="H104" s="43"/>
      <c r="I104" s="45">
        <v>649</v>
      </c>
      <c r="J104" s="45">
        <f>'1 Raw data'!J104-'1 Raw data'!$B104</f>
        <v>27720.25</v>
      </c>
      <c r="K104" s="45"/>
      <c r="L104" s="45"/>
      <c r="M104" s="48">
        <v>649</v>
      </c>
      <c r="N104" s="48">
        <f>'1 Raw data'!N104-'1 Raw data'!$B104</f>
        <v>7805.7400000000007</v>
      </c>
      <c r="O104" s="48"/>
      <c r="P104" s="48"/>
      <c r="Q104" s="47">
        <v>649</v>
      </c>
      <c r="R104" s="47">
        <f>'1 Raw data'!R104-'1 Raw data'!$B104</f>
        <v>5091.0199999999995</v>
      </c>
      <c r="S104" s="47"/>
      <c r="T104" s="47"/>
      <c r="U104" s="102">
        <v>649</v>
      </c>
      <c r="V104" s="102">
        <f>'1 Raw data'!V104-'1 Raw data'!$B104</f>
        <v>5781.38</v>
      </c>
      <c r="W104" s="102"/>
      <c r="X104" s="102"/>
    </row>
    <row r="105" spans="1:24" ht="15" x14ac:dyDescent="0.25">
      <c r="A105">
        <v>650</v>
      </c>
      <c r="B105">
        <f>'1 Raw data'!B105-'1 Raw data'!$B105</f>
        <v>0</v>
      </c>
      <c r="E105" s="43">
        <v>650</v>
      </c>
      <c r="F105" s="43">
        <f>'1 Raw data'!F105-'1 Raw data'!$B105</f>
        <v>1420.43</v>
      </c>
      <c r="G105" s="43"/>
      <c r="H105" s="43"/>
      <c r="I105" s="45">
        <v>650</v>
      </c>
      <c r="J105" s="45">
        <f>'1 Raw data'!J105-'1 Raw data'!$B105</f>
        <v>27336.639999999999</v>
      </c>
      <c r="K105" s="45"/>
      <c r="L105" s="45"/>
      <c r="M105" s="48">
        <v>650</v>
      </c>
      <c r="N105" s="48">
        <f>'1 Raw data'!N105-'1 Raw data'!$B105</f>
        <v>7562.51</v>
      </c>
      <c r="O105" s="48"/>
      <c r="P105" s="48"/>
      <c r="Q105" s="47">
        <v>650</v>
      </c>
      <c r="R105" s="47">
        <f>'1 Raw data'!R105-'1 Raw data'!$B105</f>
        <v>4935.53</v>
      </c>
      <c r="S105" s="47"/>
      <c r="T105" s="47"/>
      <c r="U105" s="102">
        <v>650</v>
      </c>
      <c r="V105" s="102">
        <f>'1 Raw data'!V105-'1 Raw data'!$B105</f>
        <v>5691.14</v>
      </c>
      <c r="W105" s="102"/>
      <c r="X105" s="102"/>
    </row>
    <row r="106" spans="1:24" ht="15" x14ac:dyDescent="0.25">
      <c r="A106">
        <v>651</v>
      </c>
      <c r="B106">
        <f>'1 Raw data'!B106-'1 Raw data'!$B106</f>
        <v>0</v>
      </c>
      <c r="E106" s="43">
        <v>651</v>
      </c>
      <c r="F106" s="43">
        <f>'1 Raw data'!F106-'1 Raw data'!$B106</f>
        <v>1311.8799999999997</v>
      </c>
      <c r="G106" s="43"/>
      <c r="H106" s="43"/>
      <c r="I106" s="45">
        <v>651</v>
      </c>
      <c r="J106" s="45">
        <f>'1 Raw data'!J106-'1 Raw data'!$B106</f>
        <v>26560.39</v>
      </c>
      <c r="K106" s="45"/>
      <c r="L106" s="45"/>
      <c r="M106" s="48">
        <v>651</v>
      </c>
      <c r="N106" s="48">
        <f>'1 Raw data'!N106-'1 Raw data'!$B106</f>
        <v>7262.2899999999991</v>
      </c>
      <c r="O106" s="48"/>
      <c r="P106" s="48"/>
      <c r="Q106" s="47">
        <v>651</v>
      </c>
      <c r="R106" s="47">
        <f>'1 Raw data'!R106-'1 Raw data'!$B106</f>
        <v>5036.9500000000007</v>
      </c>
      <c r="S106" s="47"/>
      <c r="T106" s="47"/>
      <c r="U106" s="102">
        <v>651</v>
      </c>
      <c r="V106" s="102">
        <f>'1 Raw data'!V106-'1 Raw data'!$B106</f>
        <v>5581.02</v>
      </c>
      <c r="W106" s="102"/>
      <c r="X106" s="102"/>
    </row>
    <row r="107" spans="1:24" ht="15" x14ac:dyDescent="0.25">
      <c r="A107">
        <v>652</v>
      </c>
      <c r="B107">
        <f>'1 Raw data'!B107-'1 Raw data'!$B107</f>
        <v>0</v>
      </c>
      <c r="E107" s="43">
        <v>652</v>
      </c>
      <c r="F107" s="43">
        <f>'1 Raw data'!F107-'1 Raw data'!$B107</f>
        <v>1326.9699999999998</v>
      </c>
      <c r="G107" s="43"/>
      <c r="H107" s="43"/>
      <c r="I107" s="45">
        <v>652</v>
      </c>
      <c r="J107" s="45">
        <f>'1 Raw data'!J107-'1 Raw data'!$B107</f>
        <v>26266.920000000002</v>
      </c>
      <c r="K107" s="45"/>
      <c r="L107" s="45"/>
      <c r="M107" s="48">
        <v>652</v>
      </c>
      <c r="N107" s="48">
        <f>'1 Raw data'!N107-'1 Raw data'!$B107</f>
        <v>7078.76</v>
      </c>
      <c r="O107" s="48"/>
      <c r="P107" s="48"/>
      <c r="Q107" s="47">
        <v>652</v>
      </c>
      <c r="R107" s="47">
        <f>'1 Raw data'!R107-'1 Raw data'!$B107</f>
        <v>4801.7999999999993</v>
      </c>
      <c r="S107" s="47"/>
      <c r="T107" s="47"/>
      <c r="U107" s="102">
        <v>652</v>
      </c>
      <c r="V107" s="102">
        <f>'1 Raw data'!V107-'1 Raw data'!$B107</f>
        <v>5359.43</v>
      </c>
      <c r="W107" s="102"/>
      <c r="X107" s="102"/>
    </row>
    <row r="108" spans="1:24" ht="15" x14ac:dyDescent="0.25">
      <c r="A108">
        <v>653</v>
      </c>
      <c r="B108">
        <f>'1 Raw data'!B108-'1 Raw data'!$B108</f>
        <v>0</v>
      </c>
      <c r="E108" s="43">
        <v>653</v>
      </c>
      <c r="F108" s="43">
        <f>'1 Raw data'!F108-'1 Raw data'!$B108</f>
        <v>1231.6400000000003</v>
      </c>
      <c r="G108" s="43"/>
      <c r="H108" s="43"/>
      <c r="I108" s="45">
        <v>653</v>
      </c>
      <c r="J108" s="45">
        <f>'1 Raw data'!J108-'1 Raw data'!$B108</f>
        <v>25341.63</v>
      </c>
      <c r="K108" s="45"/>
      <c r="L108" s="45"/>
      <c r="M108" s="48">
        <v>653</v>
      </c>
      <c r="N108" s="48">
        <f>'1 Raw data'!N108-'1 Raw data'!$B108</f>
        <v>6841.5899999999992</v>
      </c>
      <c r="O108" s="48"/>
      <c r="P108" s="48"/>
      <c r="Q108" s="47">
        <v>653</v>
      </c>
      <c r="R108" s="47">
        <f>'1 Raw data'!R108-'1 Raw data'!$B108</f>
        <v>4721.08</v>
      </c>
      <c r="S108" s="47"/>
      <c r="T108" s="47"/>
      <c r="U108" s="102">
        <v>653</v>
      </c>
      <c r="V108" s="102">
        <f>'1 Raw data'!V108-'1 Raw data'!$B108</f>
        <v>5240.82</v>
      </c>
      <c r="W108" s="102"/>
      <c r="X108" s="102"/>
    </row>
    <row r="109" spans="1:24" ht="15" x14ac:dyDescent="0.25">
      <c r="A109">
        <v>654</v>
      </c>
      <c r="B109">
        <f>'1 Raw data'!B109-'1 Raw data'!$B109</f>
        <v>0</v>
      </c>
      <c r="E109" s="43">
        <v>654</v>
      </c>
      <c r="F109" s="43">
        <f>'1 Raw data'!F109-'1 Raw data'!$B109</f>
        <v>1292.5700000000002</v>
      </c>
      <c r="G109" s="43"/>
      <c r="H109" s="43"/>
      <c r="I109" s="45">
        <v>654</v>
      </c>
      <c r="J109" s="45">
        <f>'1 Raw data'!J109-'1 Raw data'!$B109</f>
        <v>25062.15</v>
      </c>
      <c r="K109" s="45"/>
      <c r="L109" s="45"/>
      <c r="M109" s="48">
        <v>654</v>
      </c>
      <c r="N109" s="48">
        <f>'1 Raw data'!N109-'1 Raw data'!$B109</f>
        <v>6717.6100000000006</v>
      </c>
      <c r="O109" s="48"/>
      <c r="P109" s="48"/>
      <c r="Q109" s="47">
        <v>654</v>
      </c>
      <c r="R109" s="47">
        <f>'1 Raw data'!R109-'1 Raw data'!$B109</f>
        <v>4605.91</v>
      </c>
      <c r="S109" s="47"/>
      <c r="T109" s="47"/>
      <c r="U109" s="102">
        <v>654</v>
      </c>
      <c r="V109" s="102">
        <f>'1 Raw data'!V109-'1 Raw data'!$B109</f>
        <v>5107.57</v>
      </c>
      <c r="W109" s="102"/>
      <c r="X109" s="102"/>
    </row>
    <row r="110" spans="1:24" ht="15" x14ac:dyDescent="0.25">
      <c r="A110">
        <v>655</v>
      </c>
      <c r="B110">
        <f>'1 Raw data'!B110-'1 Raw data'!$B110</f>
        <v>0</v>
      </c>
      <c r="E110" s="43">
        <v>655</v>
      </c>
      <c r="F110" s="43">
        <f>'1 Raw data'!F110-'1 Raw data'!$B110</f>
        <v>1174.6600000000003</v>
      </c>
      <c r="G110" s="43"/>
      <c r="H110" s="43"/>
      <c r="I110" s="45">
        <v>655</v>
      </c>
      <c r="J110" s="45">
        <f>'1 Raw data'!J110-'1 Raw data'!$B110</f>
        <v>24387.08</v>
      </c>
      <c r="K110" s="45"/>
      <c r="L110" s="45"/>
      <c r="M110" s="48">
        <v>655</v>
      </c>
      <c r="N110" s="48">
        <f>'1 Raw data'!N110-'1 Raw data'!$B110</f>
        <v>6557.1799999999994</v>
      </c>
      <c r="O110" s="48"/>
      <c r="P110" s="48"/>
      <c r="Q110" s="47">
        <v>655</v>
      </c>
      <c r="R110" s="47">
        <f>'1 Raw data'!R110-'1 Raw data'!$B110</f>
        <v>4470.88</v>
      </c>
      <c r="S110" s="47"/>
      <c r="T110" s="47"/>
      <c r="U110" s="102">
        <v>655</v>
      </c>
      <c r="V110" s="102">
        <f>'1 Raw data'!V110-'1 Raw data'!$B110</f>
        <v>5005.92</v>
      </c>
      <c r="W110" s="102"/>
      <c r="X110" s="102"/>
    </row>
    <row r="111" spans="1:24" ht="15" x14ac:dyDescent="0.25">
      <c r="A111">
        <v>656</v>
      </c>
      <c r="B111">
        <f>'1 Raw data'!B111-'1 Raw data'!$B111</f>
        <v>0</v>
      </c>
      <c r="E111" s="43">
        <v>656</v>
      </c>
      <c r="F111" s="43">
        <f>'1 Raw data'!F111-'1 Raw data'!$B111</f>
        <v>1165.94</v>
      </c>
      <c r="G111" s="43"/>
      <c r="H111" s="43"/>
      <c r="I111" s="45">
        <v>656</v>
      </c>
      <c r="J111" s="45">
        <f>'1 Raw data'!J111-'1 Raw data'!$B111</f>
        <v>23943.809999999998</v>
      </c>
      <c r="K111" s="45"/>
      <c r="L111" s="45"/>
      <c r="M111" s="48">
        <v>656</v>
      </c>
      <c r="N111" s="48">
        <f>'1 Raw data'!N111-'1 Raw data'!$B111</f>
        <v>6343.4600000000009</v>
      </c>
      <c r="O111" s="48"/>
      <c r="P111" s="48"/>
      <c r="Q111" s="47">
        <v>656</v>
      </c>
      <c r="R111" s="47">
        <f>'1 Raw data'!R111-'1 Raw data'!$B111</f>
        <v>4273.8600000000006</v>
      </c>
      <c r="S111" s="47"/>
      <c r="T111" s="47"/>
      <c r="U111" s="102">
        <v>656</v>
      </c>
      <c r="V111" s="102">
        <f>'1 Raw data'!V111-'1 Raw data'!$B111</f>
        <v>4824.93</v>
      </c>
      <c r="W111" s="102"/>
      <c r="X111" s="102"/>
    </row>
    <row r="112" spans="1:24" ht="15" x14ac:dyDescent="0.25">
      <c r="A112">
        <v>657</v>
      </c>
      <c r="B112">
        <f>'1 Raw data'!B112-'1 Raw data'!$B112</f>
        <v>0</v>
      </c>
      <c r="E112" s="43">
        <v>657</v>
      </c>
      <c r="F112" s="43">
        <f>'1 Raw data'!F112-'1 Raw data'!$B112</f>
        <v>1173.71</v>
      </c>
      <c r="G112" s="43"/>
      <c r="H112" s="43"/>
      <c r="I112" s="45">
        <v>657</v>
      </c>
      <c r="J112" s="45">
        <f>'1 Raw data'!J112-'1 Raw data'!$B112</f>
        <v>23408.510000000002</v>
      </c>
      <c r="K112" s="45"/>
      <c r="L112" s="45"/>
      <c r="M112" s="48">
        <v>657</v>
      </c>
      <c r="N112" s="48">
        <f>'1 Raw data'!N112-'1 Raw data'!$B112</f>
        <v>6124.4600000000009</v>
      </c>
      <c r="O112" s="48"/>
      <c r="P112" s="48"/>
      <c r="Q112" s="47">
        <v>657</v>
      </c>
      <c r="R112" s="47">
        <f>'1 Raw data'!R112-'1 Raw data'!$B112</f>
        <v>4265.1000000000004</v>
      </c>
      <c r="S112" s="47"/>
      <c r="T112" s="47"/>
      <c r="U112" s="102">
        <v>657</v>
      </c>
      <c r="V112" s="102">
        <f>'1 Raw data'!V112-'1 Raw data'!$B112</f>
        <v>4737.6100000000006</v>
      </c>
      <c r="W112" s="102"/>
      <c r="X112" s="102"/>
    </row>
    <row r="113" spans="1:24" ht="15" x14ac:dyDescent="0.25">
      <c r="A113">
        <v>658</v>
      </c>
      <c r="B113">
        <f>'1 Raw data'!B113-'1 Raw data'!$B113</f>
        <v>0</v>
      </c>
      <c r="E113" s="43">
        <v>658</v>
      </c>
      <c r="F113" s="43">
        <f>'1 Raw data'!F113-'1 Raw data'!$B113</f>
        <v>1205.5200000000004</v>
      </c>
      <c r="G113" s="43"/>
      <c r="H113" s="43"/>
      <c r="I113" s="45">
        <v>658</v>
      </c>
      <c r="J113" s="45">
        <f>'1 Raw data'!J113-'1 Raw data'!$B113</f>
        <v>22612.059999999998</v>
      </c>
      <c r="K113" s="45"/>
      <c r="L113" s="45"/>
      <c r="M113" s="48">
        <v>658</v>
      </c>
      <c r="N113" s="48">
        <f>'1 Raw data'!N113-'1 Raw data'!$B113</f>
        <v>5953.17</v>
      </c>
      <c r="O113" s="48"/>
      <c r="P113" s="48"/>
      <c r="Q113" s="47">
        <v>658</v>
      </c>
      <c r="R113" s="47">
        <f>'1 Raw data'!R113-'1 Raw data'!$B113</f>
        <v>4127.8500000000004</v>
      </c>
      <c r="S113" s="47"/>
      <c r="T113" s="47"/>
      <c r="U113" s="102">
        <v>658</v>
      </c>
      <c r="V113" s="102">
        <f>'1 Raw data'!V113-'1 Raw data'!$B113</f>
        <v>4788.55</v>
      </c>
      <c r="W113" s="102"/>
      <c r="X113" s="102"/>
    </row>
    <row r="114" spans="1:24" ht="15" x14ac:dyDescent="0.25">
      <c r="A114">
        <v>659</v>
      </c>
      <c r="B114">
        <f>'1 Raw data'!B114-'1 Raw data'!$B114</f>
        <v>0</v>
      </c>
      <c r="E114" s="43">
        <v>659</v>
      </c>
      <c r="F114" s="43">
        <f>'1 Raw data'!F114-'1 Raw data'!$B114</f>
        <v>1166.23</v>
      </c>
      <c r="G114" s="43"/>
      <c r="H114" s="43"/>
      <c r="I114" s="45">
        <v>659</v>
      </c>
      <c r="J114" s="45">
        <f>'1 Raw data'!J114-'1 Raw data'!$B114</f>
        <v>22131.39</v>
      </c>
      <c r="K114" s="45"/>
      <c r="L114" s="45"/>
      <c r="M114" s="48">
        <v>659</v>
      </c>
      <c r="N114" s="48">
        <f>'1 Raw data'!N114-'1 Raw data'!$B114</f>
        <v>5774.2900000000009</v>
      </c>
      <c r="O114" s="48"/>
      <c r="P114" s="48"/>
      <c r="Q114" s="47">
        <v>659</v>
      </c>
      <c r="R114" s="47">
        <f>'1 Raw data'!R114-'1 Raw data'!$B114</f>
        <v>4094.6</v>
      </c>
      <c r="S114" s="47"/>
      <c r="T114" s="47"/>
      <c r="U114" s="102">
        <v>659</v>
      </c>
      <c r="V114" s="102">
        <f>'1 Raw data'!V114-'1 Raw data'!$B114</f>
        <v>4517.3899999999994</v>
      </c>
      <c r="W114" s="102"/>
      <c r="X114" s="102"/>
    </row>
    <row r="115" spans="1:24" ht="15" x14ac:dyDescent="0.25">
      <c r="A115">
        <v>660</v>
      </c>
      <c r="B115">
        <f>'1 Raw data'!B115-'1 Raw data'!$B115</f>
        <v>0</v>
      </c>
      <c r="E115" s="43">
        <v>660</v>
      </c>
      <c r="F115" s="43">
        <f>'1 Raw data'!F115-'1 Raw data'!$B115</f>
        <v>1218.5299999999997</v>
      </c>
      <c r="G115" s="43"/>
      <c r="H115" s="43"/>
      <c r="I115" s="45">
        <v>660</v>
      </c>
      <c r="J115" s="45">
        <f>'1 Raw data'!J115-'1 Raw data'!$B115</f>
        <v>21643.59</v>
      </c>
      <c r="K115" s="45"/>
      <c r="L115" s="45"/>
      <c r="M115" s="48">
        <v>660</v>
      </c>
      <c r="N115" s="48">
        <f>'1 Raw data'!N115-'1 Raw data'!$B115</f>
        <v>5551.33</v>
      </c>
      <c r="O115" s="48"/>
      <c r="P115" s="48"/>
      <c r="Q115" s="47">
        <v>660</v>
      </c>
      <c r="R115" s="47">
        <f>'1 Raw data'!R115-'1 Raw data'!$B115</f>
        <v>4176.5</v>
      </c>
      <c r="S115" s="47"/>
      <c r="T115" s="47"/>
      <c r="U115" s="102">
        <v>660</v>
      </c>
      <c r="V115" s="102">
        <f>'1 Raw data'!V115-'1 Raw data'!$B115</f>
        <v>4473.79</v>
      </c>
      <c r="W115" s="102"/>
      <c r="X115" s="102"/>
    </row>
    <row r="116" spans="1:24" ht="15" x14ac:dyDescent="0.25">
      <c r="A116">
        <v>661</v>
      </c>
      <c r="B116">
        <f>'1 Raw data'!B116-'1 Raw data'!$B116</f>
        <v>0</v>
      </c>
      <c r="E116" s="43">
        <v>661</v>
      </c>
      <c r="F116" s="43">
        <f>'1 Raw data'!F116-'1 Raw data'!$B116</f>
        <v>1161.1500000000001</v>
      </c>
      <c r="G116" s="43"/>
      <c r="H116" s="43"/>
      <c r="I116" s="45">
        <v>661</v>
      </c>
      <c r="J116" s="45">
        <f>'1 Raw data'!J116-'1 Raw data'!$B116</f>
        <v>21112.720000000001</v>
      </c>
      <c r="K116" s="45"/>
      <c r="L116" s="45"/>
      <c r="M116" s="48">
        <v>661</v>
      </c>
      <c r="N116" s="48">
        <f>'1 Raw data'!N116-'1 Raw data'!$B116</f>
        <v>5334.3600000000006</v>
      </c>
      <c r="O116" s="48"/>
      <c r="P116" s="48"/>
      <c r="Q116" s="47">
        <v>661</v>
      </c>
      <c r="R116" s="47">
        <f>'1 Raw data'!R116-'1 Raw data'!$B116</f>
        <v>3894.44</v>
      </c>
      <c r="S116" s="47"/>
      <c r="T116" s="47"/>
      <c r="U116" s="102">
        <v>661</v>
      </c>
      <c r="V116" s="102">
        <f>'1 Raw data'!V116-'1 Raw data'!$B116</f>
        <v>4336.74</v>
      </c>
      <c r="W116" s="102"/>
      <c r="X116" s="102"/>
    </row>
    <row r="117" spans="1:24" ht="15" x14ac:dyDescent="0.25">
      <c r="A117">
        <v>662</v>
      </c>
      <c r="B117">
        <f>'1 Raw data'!B117-'1 Raw data'!$B117</f>
        <v>0</v>
      </c>
      <c r="E117" s="43">
        <v>662</v>
      </c>
      <c r="F117" s="43">
        <f>'1 Raw data'!F117-'1 Raw data'!$B117</f>
        <v>1093.73</v>
      </c>
      <c r="G117" s="43"/>
      <c r="H117" s="43"/>
      <c r="I117" s="45">
        <v>662</v>
      </c>
      <c r="J117" s="45">
        <f>'1 Raw data'!J117-'1 Raw data'!$B117</f>
        <v>20454.61</v>
      </c>
      <c r="K117" s="45"/>
      <c r="L117" s="45"/>
      <c r="M117" s="48">
        <v>662</v>
      </c>
      <c r="N117" s="48">
        <f>'1 Raw data'!N117-'1 Raw data'!$B117</f>
        <v>5135.3499999999995</v>
      </c>
      <c r="O117" s="48"/>
      <c r="P117" s="48"/>
      <c r="Q117" s="47">
        <v>662</v>
      </c>
      <c r="R117" s="47">
        <f>'1 Raw data'!R117-'1 Raw data'!$B117</f>
        <v>4071.4399999999996</v>
      </c>
      <c r="S117" s="47"/>
      <c r="T117" s="47"/>
      <c r="U117" s="102">
        <v>662</v>
      </c>
      <c r="V117" s="102">
        <f>'1 Raw data'!V117-'1 Raw data'!$B117</f>
        <v>4134.8599999999997</v>
      </c>
      <c r="W117" s="102"/>
      <c r="X117" s="102"/>
    </row>
    <row r="118" spans="1:24" ht="15" x14ac:dyDescent="0.25">
      <c r="A118">
        <v>663</v>
      </c>
      <c r="B118">
        <f>'1 Raw data'!B118-'1 Raw data'!$B118</f>
        <v>0</v>
      </c>
      <c r="E118" s="43">
        <v>663</v>
      </c>
      <c r="F118" s="43">
        <f>'1 Raw data'!F118-'1 Raw data'!$B118</f>
        <v>1171.3000000000002</v>
      </c>
      <c r="G118" s="43"/>
      <c r="H118" s="43"/>
      <c r="I118" s="45">
        <v>663</v>
      </c>
      <c r="J118" s="45">
        <f>'1 Raw data'!J118-'1 Raw data'!$B118</f>
        <v>20137.14</v>
      </c>
      <c r="K118" s="45"/>
      <c r="L118" s="45"/>
      <c r="M118" s="48">
        <v>663</v>
      </c>
      <c r="N118" s="48">
        <f>'1 Raw data'!N118-'1 Raw data'!$B118</f>
        <v>5044.38</v>
      </c>
      <c r="O118" s="48"/>
      <c r="P118" s="48"/>
      <c r="Q118" s="47">
        <v>663</v>
      </c>
      <c r="R118" s="47">
        <f>'1 Raw data'!R118-'1 Raw data'!$B118</f>
        <v>3667.7799999999997</v>
      </c>
      <c r="S118" s="47"/>
      <c r="T118" s="47"/>
      <c r="U118" s="102">
        <v>663</v>
      </c>
      <c r="V118" s="102">
        <f>'1 Raw data'!V118-'1 Raw data'!$B118</f>
        <v>4104.71</v>
      </c>
      <c r="W118" s="102"/>
      <c r="X118" s="102"/>
    </row>
    <row r="119" spans="1:24" ht="15" x14ac:dyDescent="0.25">
      <c r="A119">
        <v>664</v>
      </c>
      <c r="B119">
        <f>'1 Raw data'!B119-'1 Raw data'!$B119</f>
        <v>0</v>
      </c>
      <c r="E119" s="43">
        <v>664</v>
      </c>
      <c r="F119" s="43">
        <f>'1 Raw data'!F119-'1 Raw data'!$B119</f>
        <v>1073.8000000000002</v>
      </c>
      <c r="G119" s="43"/>
      <c r="H119" s="43"/>
      <c r="I119" s="45">
        <v>664</v>
      </c>
      <c r="J119" s="45">
        <f>'1 Raw data'!J119-'1 Raw data'!$B119</f>
        <v>19360.73</v>
      </c>
      <c r="K119" s="45"/>
      <c r="L119" s="45"/>
      <c r="M119" s="48">
        <v>664</v>
      </c>
      <c r="N119" s="48">
        <f>'1 Raw data'!N119-'1 Raw data'!$B119</f>
        <v>4980.8099999999995</v>
      </c>
      <c r="O119" s="48"/>
      <c r="P119" s="48"/>
      <c r="Q119" s="47">
        <v>664</v>
      </c>
      <c r="R119" s="47">
        <f>'1 Raw data'!R119-'1 Raw data'!$B119</f>
        <v>3522.35</v>
      </c>
      <c r="S119" s="47"/>
      <c r="T119" s="47"/>
      <c r="U119" s="102">
        <v>664</v>
      </c>
      <c r="V119" s="102">
        <f>'1 Raw data'!V119-'1 Raw data'!$B119</f>
        <v>4061.5499999999997</v>
      </c>
      <c r="W119" s="102"/>
      <c r="X119" s="102"/>
    </row>
    <row r="120" spans="1:24" ht="15" x14ac:dyDescent="0.25">
      <c r="A120">
        <v>665</v>
      </c>
      <c r="B120">
        <f>'1 Raw data'!B120-'1 Raw data'!$B120</f>
        <v>0</v>
      </c>
      <c r="E120" s="43">
        <v>665</v>
      </c>
      <c r="F120" s="43">
        <f>'1 Raw data'!F120-'1 Raw data'!$B120</f>
        <v>1097.52</v>
      </c>
      <c r="G120" s="43"/>
      <c r="H120" s="43"/>
      <c r="I120" s="45">
        <v>665</v>
      </c>
      <c r="J120" s="45">
        <f>'1 Raw data'!J120-'1 Raw data'!$B120</f>
        <v>18879.669999999998</v>
      </c>
      <c r="K120" s="45"/>
      <c r="L120" s="45"/>
      <c r="M120" s="48">
        <v>665</v>
      </c>
      <c r="N120" s="48">
        <f>'1 Raw data'!N120-'1 Raw data'!$B120</f>
        <v>4673.1400000000003</v>
      </c>
      <c r="O120" s="48"/>
      <c r="P120" s="48"/>
      <c r="Q120" s="47">
        <v>665</v>
      </c>
      <c r="R120" s="47">
        <f>'1 Raw data'!R120-'1 Raw data'!$B120</f>
        <v>3459.45</v>
      </c>
      <c r="S120" s="47"/>
      <c r="T120" s="47"/>
      <c r="U120" s="102">
        <v>665</v>
      </c>
      <c r="V120" s="102">
        <f>'1 Raw data'!V120-'1 Raw data'!$B120</f>
        <v>3933.1400000000003</v>
      </c>
      <c r="W120" s="102"/>
      <c r="X120" s="102"/>
    </row>
    <row r="121" spans="1:24" ht="15" x14ac:dyDescent="0.25">
      <c r="A121">
        <v>666</v>
      </c>
      <c r="B121">
        <f>'1 Raw data'!B121-'1 Raw data'!$B121</f>
        <v>0</v>
      </c>
      <c r="E121" s="43">
        <v>666</v>
      </c>
      <c r="F121" s="43">
        <f>'1 Raw data'!F121-'1 Raw data'!$B121</f>
        <v>1126.43</v>
      </c>
      <c r="G121" s="43"/>
      <c r="H121" s="43"/>
      <c r="I121" s="45">
        <v>666</v>
      </c>
      <c r="J121" s="45">
        <f>'1 Raw data'!J121-'1 Raw data'!$B121</f>
        <v>18488.71</v>
      </c>
      <c r="K121" s="45"/>
      <c r="L121" s="45"/>
      <c r="M121" s="48">
        <v>666</v>
      </c>
      <c r="N121" s="48">
        <f>'1 Raw data'!N121-'1 Raw data'!$B121</f>
        <v>4609.08</v>
      </c>
      <c r="O121" s="48"/>
      <c r="P121" s="48"/>
      <c r="Q121" s="47">
        <v>666</v>
      </c>
      <c r="R121" s="47">
        <f>'1 Raw data'!R121-'1 Raw data'!$B121</f>
        <v>3585.38</v>
      </c>
      <c r="S121" s="47"/>
      <c r="T121" s="47"/>
      <c r="U121" s="102">
        <v>666</v>
      </c>
      <c r="V121" s="102">
        <f>'1 Raw data'!V121-'1 Raw data'!$B121</f>
        <v>3917.0999999999995</v>
      </c>
      <c r="W121" s="102"/>
      <c r="X121" s="102"/>
    </row>
    <row r="122" spans="1:24" ht="15" x14ac:dyDescent="0.25">
      <c r="A122">
        <v>667</v>
      </c>
      <c r="B122">
        <f>'1 Raw data'!B122-'1 Raw data'!$B122</f>
        <v>0</v>
      </c>
      <c r="E122" s="43">
        <v>667</v>
      </c>
      <c r="F122" s="43">
        <f>'1 Raw data'!F122-'1 Raw data'!$B122</f>
        <v>1115.3300000000002</v>
      </c>
      <c r="G122" s="43"/>
      <c r="H122" s="43"/>
      <c r="I122" s="45">
        <v>667</v>
      </c>
      <c r="J122" s="45">
        <f>'1 Raw data'!J122-'1 Raw data'!$B122</f>
        <v>17933.240000000002</v>
      </c>
      <c r="K122" s="45"/>
      <c r="L122" s="45"/>
      <c r="M122" s="48">
        <v>667</v>
      </c>
      <c r="N122" s="48">
        <f>'1 Raw data'!N122-'1 Raw data'!$B122</f>
        <v>4448.46</v>
      </c>
      <c r="O122" s="48"/>
      <c r="P122" s="48"/>
      <c r="Q122" s="47">
        <v>667</v>
      </c>
      <c r="R122" s="47">
        <f>'1 Raw data'!R122-'1 Raw data'!$B122</f>
        <v>3277.0199999999995</v>
      </c>
      <c r="S122" s="47"/>
      <c r="T122" s="47"/>
      <c r="U122" s="102">
        <v>667</v>
      </c>
      <c r="V122" s="102">
        <f>'1 Raw data'!V122-'1 Raw data'!$B122</f>
        <v>3678.1099999999997</v>
      </c>
      <c r="W122" s="102"/>
      <c r="X122" s="102"/>
    </row>
    <row r="123" spans="1:24" ht="15" x14ac:dyDescent="0.25">
      <c r="A123">
        <v>668</v>
      </c>
      <c r="B123">
        <f>'1 Raw data'!B123-'1 Raw data'!$B123</f>
        <v>0</v>
      </c>
      <c r="E123" s="43">
        <v>668</v>
      </c>
      <c r="F123" s="43">
        <f>'1 Raw data'!F123-'1 Raw data'!$B123</f>
        <v>1083.95</v>
      </c>
      <c r="G123" s="43"/>
      <c r="H123" s="43"/>
      <c r="I123" s="45">
        <v>668</v>
      </c>
      <c r="J123" s="45">
        <f>'1 Raw data'!J123-'1 Raw data'!$B123</f>
        <v>17374.260000000002</v>
      </c>
      <c r="K123" s="45"/>
      <c r="L123" s="45"/>
      <c r="M123" s="48">
        <v>668</v>
      </c>
      <c r="N123" s="48">
        <f>'1 Raw data'!N123-'1 Raw data'!$B123</f>
        <v>4359.0899999999992</v>
      </c>
      <c r="O123" s="48"/>
      <c r="P123" s="48"/>
      <c r="Q123" s="47">
        <v>668</v>
      </c>
      <c r="R123" s="47">
        <f>'1 Raw data'!R123-'1 Raw data'!$B123</f>
        <v>3246.4399999999996</v>
      </c>
      <c r="S123" s="47"/>
      <c r="T123" s="47"/>
      <c r="U123" s="102">
        <v>668</v>
      </c>
      <c r="V123" s="102">
        <f>'1 Raw data'!V123-'1 Raw data'!$B123</f>
        <v>3637.7299999999996</v>
      </c>
      <c r="W123" s="102"/>
      <c r="X123" s="102"/>
    </row>
    <row r="124" spans="1:24" ht="15" x14ac:dyDescent="0.25">
      <c r="A124">
        <v>669</v>
      </c>
      <c r="B124">
        <f>'1 Raw data'!B124-'1 Raw data'!$B124</f>
        <v>0</v>
      </c>
      <c r="E124" s="43">
        <v>669</v>
      </c>
      <c r="F124" s="43">
        <f>'1 Raw data'!F124-'1 Raw data'!$B124</f>
        <v>1085.8499999999999</v>
      </c>
      <c r="G124" s="43"/>
      <c r="H124" s="43"/>
      <c r="I124" s="45">
        <v>669</v>
      </c>
      <c r="J124" s="45">
        <f>'1 Raw data'!J124-'1 Raw data'!$B124</f>
        <v>16917.62</v>
      </c>
      <c r="K124" s="45"/>
      <c r="L124" s="45"/>
      <c r="M124" s="48">
        <v>669</v>
      </c>
      <c r="N124" s="48">
        <f>'1 Raw data'!N124-'1 Raw data'!$B124</f>
        <v>4189.1399999999994</v>
      </c>
      <c r="O124" s="48"/>
      <c r="P124" s="48"/>
      <c r="Q124" s="47">
        <v>669</v>
      </c>
      <c r="R124" s="47">
        <f>'1 Raw data'!R124-'1 Raw data'!$B124</f>
        <v>3135.85</v>
      </c>
      <c r="S124" s="47"/>
      <c r="T124" s="47"/>
      <c r="U124" s="102">
        <v>669</v>
      </c>
      <c r="V124" s="102">
        <f>'1 Raw data'!V124-'1 Raw data'!$B124</f>
        <v>3607.78</v>
      </c>
      <c r="W124" s="102"/>
      <c r="X124" s="102"/>
    </row>
    <row r="125" spans="1:24" ht="15" x14ac:dyDescent="0.25">
      <c r="A125">
        <v>670</v>
      </c>
      <c r="B125">
        <f>'1 Raw data'!B125-'1 Raw data'!$B125</f>
        <v>0</v>
      </c>
      <c r="E125" s="43">
        <v>670</v>
      </c>
      <c r="F125" s="43">
        <f>'1 Raw data'!F125-'1 Raw data'!$B125</f>
        <v>1030.6999999999998</v>
      </c>
      <c r="G125" s="43"/>
      <c r="H125" s="43"/>
      <c r="I125" s="45">
        <v>670</v>
      </c>
      <c r="J125" s="45">
        <f>'1 Raw data'!J125-'1 Raw data'!$B125</f>
        <v>16534.05</v>
      </c>
      <c r="K125" s="45"/>
      <c r="L125" s="45"/>
      <c r="M125" s="48">
        <v>670</v>
      </c>
      <c r="N125" s="48">
        <f>'1 Raw data'!N125-'1 Raw data'!$B125</f>
        <v>3973.9999999999995</v>
      </c>
      <c r="O125" s="48"/>
      <c r="P125" s="48"/>
      <c r="Q125" s="47">
        <v>670</v>
      </c>
      <c r="R125" s="47">
        <f>'1 Raw data'!R125-'1 Raw data'!$B125</f>
        <v>3119.35</v>
      </c>
      <c r="S125" s="47"/>
      <c r="T125" s="47"/>
      <c r="U125" s="102">
        <v>670</v>
      </c>
      <c r="V125" s="102">
        <f>'1 Raw data'!V125-'1 Raw data'!$B125</f>
        <v>3481.4599999999996</v>
      </c>
      <c r="W125" s="102"/>
      <c r="X125" s="102"/>
    </row>
    <row r="126" spans="1:24" ht="15" x14ac:dyDescent="0.25">
      <c r="A126">
        <v>671</v>
      </c>
      <c r="B126">
        <f>'1 Raw data'!B126-'1 Raw data'!$B126</f>
        <v>0</v>
      </c>
      <c r="E126" s="43">
        <v>671</v>
      </c>
      <c r="F126" s="43">
        <f>'1 Raw data'!F126-'1 Raw data'!$B126</f>
        <v>956.81000000000017</v>
      </c>
      <c r="G126" s="43"/>
      <c r="H126" s="43"/>
      <c r="I126" s="45">
        <v>671</v>
      </c>
      <c r="J126" s="45">
        <f>'1 Raw data'!J126-'1 Raw data'!$B126</f>
        <v>15914.48</v>
      </c>
      <c r="K126" s="45"/>
      <c r="L126" s="45"/>
      <c r="M126" s="48">
        <v>671</v>
      </c>
      <c r="N126" s="48">
        <f>'1 Raw data'!N126-'1 Raw data'!$B126</f>
        <v>3841.1500000000005</v>
      </c>
      <c r="O126" s="48"/>
      <c r="P126" s="48"/>
      <c r="Q126" s="47">
        <v>671</v>
      </c>
      <c r="R126" s="47">
        <f>'1 Raw data'!R126-'1 Raw data'!$B126</f>
        <v>2977.84</v>
      </c>
      <c r="S126" s="47"/>
      <c r="T126" s="47"/>
      <c r="U126" s="102">
        <v>671</v>
      </c>
      <c r="V126" s="102">
        <f>'1 Raw data'!V126-'1 Raw data'!$B126</f>
        <v>3398.05</v>
      </c>
      <c r="W126" s="102"/>
      <c r="X126" s="102"/>
    </row>
    <row r="127" spans="1:24" ht="15" x14ac:dyDescent="0.25">
      <c r="A127">
        <v>672</v>
      </c>
      <c r="B127">
        <f>'1 Raw data'!B127-'1 Raw data'!$B127</f>
        <v>0</v>
      </c>
      <c r="E127" s="43">
        <v>672</v>
      </c>
      <c r="F127" s="43">
        <f>'1 Raw data'!F127-'1 Raw data'!$B127</f>
        <v>938.202</v>
      </c>
      <c r="G127" s="43"/>
      <c r="H127" s="43"/>
      <c r="I127" s="45">
        <v>672</v>
      </c>
      <c r="J127" s="45">
        <f>'1 Raw data'!J127-'1 Raw data'!$B127</f>
        <v>15511.312</v>
      </c>
      <c r="K127" s="45"/>
      <c r="L127" s="45"/>
      <c r="M127" s="48">
        <v>672</v>
      </c>
      <c r="N127" s="48">
        <f>'1 Raw data'!N127-'1 Raw data'!$B127</f>
        <v>3770.652</v>
      </c>
      <c r="O127" s="48"/>
      <c r="P127" s="48"/>
      <c r="Q127" s="47">
        <v>672</v>
      </c>
      <c r="R127" s="47">
        <f>'1 Raw data'!R127-'1 Raw data'!$B127</f>
        <v>2984.3720000000003</v>
      </c>
      <c r="S127" s="47"/>
      <c r="T127" s="47"/>
      <c r="U127" s="102">
        <v>672</v>
      </c>
      <c r="V127" s="102">
        <f>'1 Raw data'!V127-'1 Raw data'!$B127</f>
        <v>3343.1319999999996</v>
      </c>
      <c r="W127" s="102"/>
      <c r="X127" s="102"/>
    </row>
    <row r="128" spans="1:24" ht="15" x14ac:dyDescent="0.25">
      <c r="A128">
        <v>673</v>
      </c>
      <c r="B128">
        <f>'1 Raw data'!B128-'1 Raw data'!$B128</f>
        <v>0</v>
      </c>
      <c r="E128" s="43">
        <v>673</v>
      </c>
      <c r="F128" s="43">
        <f>'1 Raw data'!F128-'1 Raw data'!$B128</f>
        <v>926.65199999999993</v>
      </c>
      <c r="G128" s="43"/>
      <c r="H128" s="43"/>
      <c r="I128" s="45">
        <v>673</v>
      </c>
      <c r="J128" s="45">
        <f>'1 Raw data'!J128-'1 Raw data'!$B128</f>
        <v>15133.402</v>
      </c>
      <c r="K128" s="45"/>
      <c r="L128" s="45"/>
      <c r="M128" s="48">
        <v>673</v>
      </c>
      <c r="N128" s="48">
        <f>'1 Raw data'!N128-'1 Raw data'!$B128</f>
        <v>3570.002</v>
      </c>
      <c r="O128" s="48"/>
      <c r="P128" s="48"/>
      <c r="Q128" s="47">
        <v>673</v>
      </c>
      <c r="R128" s="47">
        <f>'1 Raw data'!R128-'1 Raw data'!$B128</f>
        <v>2765.5419999999999</v>
      </c>
      <c r="S128" s="47"/>
      <c r="T128" s="47"/>
      <c r="U128" s="102">
        <v>673</v>
      </c>
      <c r="V128" s="102">
        <f>'1 Raw data'!V128-'1 Raw data'!$B128</f>
        <v>3125.5120000000002</v>
      </c>
      <c r="W128" s="102"/>
      <c r="X128" s="102"/>
    </row>
    <row r="129" spans="1:24" ht="15" x14ac:dyDescent="0.25">
      <c r="A129">
        <v>674</v>
      </c>
      <c r="B129">
        <f>'1 Raw data'!B129-'1 Raw data'!$B129</f>
        <v>0</v>
      </c>
      <c r="E129" s="43">
        <v>674</v>
      </c>
      <c r="F129" s="43">
        <f>'1 Raw data'!F129-'1 Raw data'!$B129</f>
        <v>891.56799999999998</v>
      </c>
      <c r="G129" s="43"/>
      <c r="H129" s="43"/>
      <c r="I129" s="45">
        <v>674</v>
      </c>
      <c r="J129" s="45">
        <f>'1 Raw data'!J129-'1 Raw data'!$B129</f>
        <v>14604.498</v>
      </c>
      <c r="K129" s="45"/>
      <c r="L129" s="45"/>
      <c r="M129" s="48">
        <v>674</v>
      </c>
      <c r="N129" s="48">
        <f>'1 Raw data'!N129-'1 Raw data'!$B129</f>
        <v>3443.018</v>
      </c>
      <c r="O129" s="48"/>
      <c r="P129" s="48"/>
      <c r="Q129" s="47">
        <v>674</v>
      </c>
      <c r="R129" s="47">
        <f>'1 Raw data'!R129-'1 Raw data'!$B129</f>
        <v>2751.1080000000002</v>
      </c>
      <c r="S129" s="47"/>
      <c r="T129" s="47"/>
      <c r="U129" s="102">
        <v>674</v>
      </c>
      <c r="V129" s="102">
        <f>'1 Raw data'!V129-'1 Raw data'!$B129</f>
        <v>3083.0079999999998</v>
      </c>
      <c r="W129" s="102"/>
      <c r="X129" s="102"/>
    </row>
    <row r="130" spans="1:24" ht="15" x14ac:dyDescent="0.25">
      <c r="A130">
        <v>675</v>
      </c>
      <c r="B130">
        <f>'1 Raw data'!B130-'1 Raw data'!$B130</f>
        <v>0</v>
      </c>
      <c r="E130" s="43">
        <v>675</v>
      </c>
      <c r="F130" s="43">
        <f>'1 Raw data'!F130-'1 Raw data'!$B130</f>
        <v>863.5150000000001</v>
      </c>
      <c r="G130" s="43"/>
      <c r="H130" s="43"/>
      <c r="I130" s="45">
        <v>675</v>
      </c>
      <c r="J130" s="45">
        <f>'1 Raw data'!J130-'1 Raw data'!$B130</f>
        <v>14274.325000000001</v>
      </c>
      <c r="K130" s="45"/>
      <c r="L130" s="45"/>
      <c r="M130" s="48">
        <v>675</v>
      </c>
      <c r="N130" s="48">
        <f>'1 Raw data'!N130-'1 Raw data'!$B130</f>
        <v>3339.415</v>
      </c>
      <c r="O130" s="48"/>
      <c r="P130" s="48"/>
      <c r="Q130" s="47">
        <v>675</v>
      </c>
      <c r="R130" s="47">
        <f>'1 Raw data'!R130-'1 Raw data'!$B130</f>
        <v>2680.875</v>
      </c>
      <c r="S130" s="47"/>
      <c r="T130" s="47"/>
      <c r="U130" s="102">
        <v>675</v>
      </c>
      <c r="V130" s="102">
        <f>'1 Raw data'!V130-'1 Raw data'!$B130</f>
        <v>3046.3150000000001</v>
      </c>
      <c r="W130" s="102"/>
      <c r="X130" s="102"/>
    </row>
    <row r="131" spans="1:24" ht="15" x14ac:dyDescent="0.25">
      <c r="A131">
        <v>676</v>
      </c>
      <c r="B131">
        <f>'1 Raw data'!B131-'1 Raw data'!$B131</f>
        <v>0</v>
      </c>
      <c r="E131" s="43">
        <v>676</v>
      </c>
      <c r="F131" s="43">
        <f>'1 Raw data'!F131-'1 Raw data'!$B131</f>
        <v>823.95899999999995</v>
      </c>
      <c r="G131" s="43"/>
      <c r="H131" s="43"/>
      <c r="I131" s="45">
        <v>676</v>
      </c>
      <c r="J131" s="45">
        <f>'1 Raw data'!J131-'1 Raw data'!$B131</f>
        <v>13707.188999999998</v>
      </c>
      <c r="K131" s="45"/>
      <c r="L131" s="45"/>
      <c r="M131" s="48">
        <v>676</v>
      </c>
      <c r="N131" s="48">
        <f>'1 Raw data'!N131-'1 Raw data'!$B131</f>
        <v>3173.4990000000003</v>
      </c>
      <c r="O131" s="48"/>
      <c r="P131" s="48"/>
      <c r="Q131" s="47">
        <v>676</v>
      </c>
      <c r="R131" s="47">
        <f>'1 Raw data'!R131-'1 Raw data'!$B131</f>
        <v>2499.009</v>
      </c>
      <c r="S131" s="47"/>
      <c r="T131" s="47"/>
      <c r="U131" s="102">
        <v>676</v>
      </c>
      <c r="V131" s="102">
        <f>'1 Raw data'!V131-'1 Raw data'!$B131</f>
        <v>2886.6990000000001</v>
      </c>
      <c r="W131" s="102"/>
      <c r="X131" s="102"/>
    </row>
    <row r="132" spans="1:24" ht="15" x14ac:dyDescent="0.25">
      <c r="A132">
        <v>677</v>
      </c>
      <c r="B132">
        <f>'1 Raw data'!B132-'1 Raw data'!$B132</f>
        <v>0</v>
      </c>
      <c r="E132" s="43">
        <v>677</v>
      </c>
      <c r="F132" s="43">
        <f>'1 Raw data'!F132-'1 Raw data'!$B132</f>
        <v>819.93599999999992</v>
      </c>
      <c r="G132" s="43"/>
      <c r="H132" s="43"/>
      <c r="I132" s="45">
        <v>677</v>
      </c>
      <c r="J132" s="45">
        <f>'1 Raw data'!J132-'1 Raw data'!$B132</f>
        <v>13350.155999999999</v>
      </c>
      <c r="K132" s="45"/>
      <c r="L132" s="45"/>
      <c r="M132" s="48">
        <v>677</v>
      </c>
      <c r="N132" s="48">
        <f>'1 Raw data'!N132-'1 Raw data'!$B132</f>
        <v>3059.6959999999999</v>
      </c>
      <c r="O132" s="48"/>
      <c r="P132" s="48"/>
      <c r="Q132" s="47">
        <v>677</v>
      </c>
      <c r="R132" s="47">
        <f>'1 Raw data'!R132-'1 Raw data'!$B132</f>
        <v>2433.5859999999998</v>
      </c>
      <c r="S132" s="47"/>
      <c r="T132" s="47"/>
      <c r="U132" s="102">
        <v>677</v>
      </c>
      <c r="V132" s="102">
        <f>'1 Raw data'!V132-'1 Raw data'!$B132</f>
        <v>2894.1259999999997</v>
      </c>
      <c r="W132" s="102"/>
      <c r="X132" s="102"/>
    </row>
    <row r="133" spans="1:24" ht="15" x14ac:dyDescent="0.25">
      <c r="A133">
        <v>678</v>
      </c>
      <c r="B133">
        <f>'1 Raw data'!B133-'1 Raw data'!$B133</f>
        <v>0</v>
      </c>
      <c r="E133" s="43">
        <v>678</v>
      </c>
      <c r="F133" s="43">
        <f>'1 Raw data'!F133-'1 Raw data'!$B133</f>
        <v>765.39200000000005</v>
      </c>
      <c r="G133" s="43"/>
      <c r="H133" s="43"/>
      <c r="I133" s="45">
        <v>678</v>
      </c>
      <c r="J133" s="45">
        <f>'1 Raw data'!J133-'1 Raw data'!$B133</f>
        <v>13106.262000000001</v>
      </c>
      <c r="K133" s="45"/>
      <c r="L133" s="45"/>
      <c r="M133" s="48">
        <v>678</v>
      </c>
      <c r="N133" s="48">
        <f>'1 Raw data'!N133-'1 Raw data'!$B133</f>
        <v>2956.7120000000004</v>
      </c>
      <c r="O133" s="48"/>
      <c r="P133" s="48"/>
      <c r="Q133" s="47">
        <v>678</v>
      </c>
      <c r="R133" s="47">
        <f>'1 Raw data'!R133-'1 Raw data'!$B133</f>
        <v>2398.5020000000004</v>
      </c>
      <c r="S133" s="47"/>
      <c r="T133" s="47"/>
      <c r="U133" s="102">
        <v>678</v>
      </c>
      <c r="V133" s="102">
        <f>'1 Raw data'!V133-'1 Raw data'!$B133</f>
        <v>2692.4920000000002</v>
      </c>
      <c r="W133" s="102"/>
      <c r="X133" s="102"/>
    </row>
    <row r="134" spans="1:24" ht="15" x14ac:dyDescent="0.25">
      <c r="A134">
        <v>679</v>
      </c>
      <c r="B134">
        <f>'1 Raw data'!B134-'1 Raw data'!$B134</f>
        <v>0</v>
      </c>
      <c r="E134" s="43">
        <v>679</v>
      </c>
      <c r="F134" s="43">
        <f>'1 Raw data'!F134-'1 Raw data'!$B134</f>
        <v>709.59500000000003</v>
      </c>
      <c r="G134" s="43"/>
      <c r="H134" s="43"/>
      <c r="I134" s="45">
        <v>679</v>
      </c>
      <c r="J134" s="45">
        <f>'1 Raw data'!J134-'1 Raw data'!$B134</f>
        <v>12660.814999999999</v>
      </c>
      <c r="K134" s="45"/>
      <c r="L134" s="45"/>
      <c r="M134" s="48">
        <v>679</v>
      </c>
      <c r="N134" s="48">
        <f>'1 Raw data'!N134-'1 Raw data'!$B134</f>
        <v>2874.0450000000001</v>
      </c>
      <c r="O134" s="48"/>
      <c r="P134" s="48"/>
      <c r="Q134" s="47">
        <v>679</v>
      </c>
      <c r="R134" s="47">
        <f>'1 Raw data'!R134-'1 Raw data'!$B134</f>
        <v>2295.835</v>
      </c>
      <c r="S134" s="47"/>
      <c r="T134" s="47"/>
      <c r="U134" s="102">
        <v>679</v>
      </c>
      <c r="V134" s="102">
        <f>'1 Raw data'!V134-'1 Raw data'!$B134</f>
        <v>2586.2950000000001</v>
      </c>
      <c r="W134" s="102"/>
      <c r="X134" s="102"/>
    </row>
    <row r="135" spans="1:24" ht="15" x14ac:dyDescent="0.25">
      <c r="A135">
        <v>680</v>
      </c>
      <c r="B135">
        <f>'1 Raw data'!B135-'1 Raw data'!$B135</f>
        <v>0</v>
      </c>
      <c r="E135" s="43">
        <v>680</v>
      </c>
      <c r="F135" s="43">
        <f>'1 Raw data'!F135-'1 Raw data'!$B135</f>
        <v>719.85</v>
      </c>
      <c r="G135" s="43"/>
      <c r="H135" s="43"/>
      <c r="I135" s="45">
        <v>680</v>
      </c>
      <c r="J135" s="45">
        <f>'1 Raw data'!J135-'1 Raw data'!$B135</f>
        <v>12191.17</v>
      </c>
      <c r="K135" s="45"/>
      <c r="L135" s="45"/>
      <c r="M135" s="48">
        <v>680</v>
      </c>
      <c r="N135" s="48">
        <f>'1 Raw data'!N135-'1 Raw data'!$B135</f>
        <v>2742.03</v>
      </c>
      <c r="O135" s="48"/>
      <c r="P135" s="48"/>
      <c r="Q135" s="47">
        <v>680</v>
      </c>
      <c r="R135" s="47">
        <f>'1 Raw data'!R135-'1 Raw data'!$B135</f>
        <v>2378.2200000000003</v>
      </c>
      <c r="S135" s="47"/>
      <c r="T135" s="47"/>
      <c r="U135" s="102">
        <v>680</v>
      </c>
      <c r="V135" s="102">
        <f>'1 Raw data'!V135-'1 Raw data'!$B135</f>
        <v>2514.4</v>
      </c>
      <c r="W135" s="102"/>
      <c r="X135" s="102"/>
    </row>
    <row r="136" spans="1:24" ht="15" x14ac:dyDescent="0.25">
      <c r="A136">
        <v>681</v>
      </c>
      <c r="B136">
        <f>'1 Raw data'!B136-'1 Raw data'!$B136</f>
        <v>0</v>
      </c>
      <c r="E136" s="43">
        <v>681</v>
      </c>
      <c r="F136" s="43">
        <f>'1 Raw data'!F136-'1 Raw data'!$B136</f>
        <v>711.32700000000011</v>
      </c>
      <c r="G136" s="43"/>
      <c r="H136" s="43"/>
      <c r="I136" s="45">
        <v>681</v>
      </c>
      <c r="J136" s="45">
        <f>'1 Raw data'!J136-'1 Raw data'!$B136</f>
        <v>11824.177</v>
      </c>
      <c r="K136" s="45"/>
      <c r="L136" s="45"/>
      <c r="M136" s="48">
        <v>681</v>
      </c>
      <c r="N136" s="48">
        <f>'1 Raw data'!N136-'1 Raw data'!$B136</f>
        <v>2665.3670000000002</v>
      </c>
      <c r="O136" s="48"/>
      <c r="P136" s="48"/>
      <c r="Q136" s="47">
        <v>681</v>
      </c>
      <c r="R136" s="47">
        <f>'1 Raw data'!R136-'1 Raw data'!$B136</f>
        <v>2206.1570000000002</v>
      </c>
      <c r="S136" s="47"/>
      <c r="T136" s="47"/>
      <c r="U136" s="102">
        <v>681</v>
      </c>
      <c r="V136" s="102">
        <f>'1 Raw data'!V136-'1 Raw data'!$B136</f>
        <v>2462.5370000000003</v>
      </c>
      <c r="W136" s="102"/>
      <c r="X136" s="102"/>
    </row>
    <row r="137" spans="1:24" ht="15" x14ac:dyDescent="0.25">
      <c r="A137">
        <v>682</v>
      </c>
      <c r="B137">
        <f>'1 Raw data'!B137-'1 Raw data'!$B137</f>
        <v>0</v>
      </c>
      <c r="E137" s="43">
        <v>682</v>
      </c>
      <c r="F137" s="43">
        <f>'1 Raw data'!F137-'1 Raw data'!$B137</f>
        <v>719.57400000000007</v>
      </c>
      <c r="G137" s="43"/>
      <c r="H137" s="43"/>
      <c r="I137" s="45">
        <v>682</v>
      </c>
      <c r="J137" s="45">
        <f>'1 Raw data'!J137-'1 Raw data'!$B137</f>
        <v>11440.034</v>
      </c>
      <c r="K137" s="45"/>
      <c r="L137" s="45"/>
      <c r="M137" s="48">
        <v>682</v>
      </c>
      <c r="N137" s="48">
        <f>'1 Raw data'!N137-'1 Raw data'!$B137</f>
        <v>2551.904</v>
      </c>
      <c r="O137" s="48"/>
      <c r="P137" s="48"/>
      <c r="Q137" s="47">
        <v>682</v>
      </c>
      <c r="R137" s="47">
        <f>'1 Raw data'!R137-'1 Raw data'!$B137</f>
        <v>2156.0540000000001</v>
      </c>
      <c r="S137" s="47"/>
      <c r="T137" s="47"/>
      <c r="U137" s="102">
        <v>682</v>
      </c>
      <c r="V137" s="102">
        <f>'1 Raw data'!V137-'1 Raw data'!$B137</f>
        <v>2446.7340000000004</v>
      </c>
      <c r="W137" s="102"/>
      <c r="X137" s="102"/>
    </row>
    <row r="138" spans="1:24" ht="15" x14ac:dyDescent="0.25">
      <c r="A138">
        <v>683</v>
      </c>
      <c r="B138">
        <f>'1 Raw data'!B138-'1 Raw data'!$B138</f>
        <v>0</v>
      </c>
      <c r="E138" s="43">
        <v>683</v>
      </c>
      <c r="F138" s="43">
        <f>'1 Raw data'!F138-'1 Raw data'!$B138</f>
        <v>686.8180000000001</v>
      </c>
      <c r="G138" s="43"/>
      <c r="H138" s="43"/>
      <c r="I138" s="45">
        <v>683</v>
      </c>
      <c r="J138" s="45">
        <f>'1 Raw data'!J138-'1 Raw data'!$B138</f>
        <v>11073.928</v>
      </c>
      <c r="K138" s="45"/>
      <c r="L138" s="45"/>
      <c r="M138" s="48">
        <v>683</v>
      </c>
      <c r="N138" s="48">
        <f>'1 Raw data'!N138-'1 Raw data'!$B138</f>
        <v>2456.7779999999998</v>
      </c>
      <c r="O138" s="48"/>
      <c r="P138" s="48"/>
      <c r="Q138" s="47">
        <v>683</v>
      </c>
      <c r="R138" s="47">
        <f>'1 Raw data'!R138-'1 Raw data'!$B138</f>
        <v>2022.6379999999999</v>
      </c>
      <c r="S138" s="47"/>
      <c r="T138" s="47"/>
      <c r="U138" s="102">
        <v>683</v>
      </c>
      <c r="V138" s="102">
        <f>'1 Raw data'!V138-'1 Raw data'!$B138</f>
        <v>2312.308</v>
      </c>
      <c r="W138" s="102"/>
      <c r="X138" s="102"/>
    </row>
    <row r="139" spans="1:24" ht="15" x14ac:dyDescent="0.25">
      <c r="A139">
        <v>684</v>
      </c>
      <c r="B139">
        <f>'1 Raw data'!B139-'1 Raw data'!$B139</f>
        <v>0</v>
      </c>
      <c r="E139" s="43">
        <v>684</v>
      </c>
      <c r="F139" s="43">
        <f>'1 Raw data'!F139-'1 Raw data'!$B139</f>
        <v>651.05000000000007</v>
      </c>
      <c r="G139" s="43"/>
      <c r="H139" s="43"/>
      <c r="I139" s="45">
        <v>684</v>
      </c>
      <c r="J139" s="45">
        <f>'1 Raw data'!J139-'1 Raw data'!$B139</f>
        <v>10558.77</v>
      </c>
      <c r="K139" s="45"/>
      <c r="L139" s="45"/>
      <c r="M139" s="48">
        <v>684</v>
      </c>
      <c r="N139" s="48">
        <f>'1 Raw data'!N139-'1 Raw data'!$B139</f>
        <v>2398.9700000000003</v>
      </c>
      <c r="O139" s="48"/>
      <c r="P139" s="48"/>
      <c r="Q139" s="47">
        <v>684</v>
      </c>
      <c r="R139" s="47">
        <f>'1 Raw data'!R139-'1 Raw data'!$B139</f>
        <v>1898.2600000000002</v>
      </c>
      <c r="S139" s="47"/>
      <c r="T139" s="47"/>
      <c r="U139" s="102">
        <v>684</v>
      </c>
      <c r="V139" s="102">
        <f>'1 Raw data'!V139-'1 Raw data'!$B139</f>
        <v>2190.41</v>
      </c>
      <c r="W139" s="102"/>
      <c r="X139" s="102"/>
    </row>
    <row r="140" spans="1:24" ht="15" x14ac:dyDescent="0.25">
      <c r="A140">
        <v>685</v>
      </c>
      <c r="B140">
        <f>'1 Raw data'!B140-'1 Raw data'!$B140</f>
        <v>0</v>
      </c>
      <c r="E140" s="43">
        <v>685</v>
      </c>
      <c r="F140" s="43">
        <f>'1 Raw data'!F140-'1 Raw data'!$B140</f>
        <v>671.30600000000015</v>
      </c>
      <c r="G140" s="43"/>
      <c r="H140" s="43"/>
      <c r="I140" s="45">
        <v>685</v>
      </c>
      <c r="J140" s="45">
        <f>'1 Raw data'!J140-'1 Raw data'!$B140</f>
        <v>10385.876</v>
      </c>
      <c r="K140" s="45"/>
      <c r="L140" s="45"/>
      <c r="M140" s="48">
        <v>685</v>
      </c>
      <c r="N140" s="48">
        <f>'1 Raw data'!N140-'1 Raw data'!$B140</f>
        <v>2263.9859999999999</v>
      </c>
      <c r="O140" s="48"/>
      <c r="P140" s="48"/>
      <c r="Q140" s="47">
        <v>685</v>
      </c>
      <c r="R140" s="47">
        <f>'1 Raw data'!R140-'1 Raw data'!$B140</f>
        <v>1875.9560000000001</v>
      </c>
      <c r="S140" s="47"/>
      <c r="T140" s="47"/>
      <c r="U140" s="102">
        <v>685</v>
      </c>
      <c r="V140" s="102">
        <f>'1 Raw data'!V140-'1 Raw data'!$B140</f>
        <v>2122.0360000000001</v>
      </c>
      <c r="W140" s="102"/>
      <c r="X140" s="102"/>
    </row>
    <row r="141" spans="1:24" ht="15" x14ac:dyDescent="0.25">
      <c r="A141">
        <v>686</v>
      </c>
      <c r="B141">
        <f>'1 Raw data'!B141-'1 Raw data'!$B141</f>
        <v>0</v>
      </c>
      <c r="E141" s="43">
        <v>686</v>
      </c>
      <c r="F141" s="43">
        <f>'1 Raw data'!F141-'1 Raw data'!$B141</f>
        <v>611.76099999999997</v>
      </c>
      <c r="G141" s="43"/>
      <c r="H141" s="43"/>
      <c r="I141" s="45">
        <v>686</v>
      </c>
      <c r="J141" s="45">
        <f>'1 Raw data'!J141-'1 Raw data'!$B141</f>
        <v>9928.1810000000005</v>
      </c>
      <c r="K141" s="45"/>
      <c r="L141" s="45"/>
      <c r="M141" s="48">
        <v>686</v>
      </c>
      <c r="N141" s="48">
        <f>'1 Raw data'!N141-'1 Raw data'!$B141</f>
        <v>2273.7310000000002</v>
      </c>
      <c r="O141" s="48"/>
      <c r="P141" s="48"/>
      <c r="Q141" s="47">
        <v>686</v>
      </c>
      <c r="R141" s="47">
        <f>'1 Raw data'!R141-'1 Raw data'!$B141</f>
        <v>1834.3910000000001</v>
      </c>
      <c r="S141" s="47"/>
      <c r="T141" s="47"/>
      <c r="U141" s="102">
        <v>686</v>
      </c>
      <c r="V141" s="102">
        <f>'1 Raw data'!V141-'1 Raw data'!$B141</f>
        <v>2126.7710000000002</v>
      </c>
      <c r="W141" s="102"/>
      <c r="X141" s="102"/>
    </row>
    <row r="142" spans="1:24" ht="15" x14ac:dyDescent="0.25">
      <c r="A142">
        <v>687</v>
      </c>
      <c r="B142">
        <f>'1 Raw data'!B142-'1 Raw data'!$B142</f>
        <v>0</v>
      </c>
      <c r="E142" s="43">
        <v>687</v>
      </c>
      <c r="F142" s="43">
        <f>'1 Raw data'!F142-'1 Raw data'!$B142</f>
        <v>609.25599999999986</v>
      </c>
      <c r="G142" s="43"/>
      <c r="H142" s="43"/>
      <c r="I142" s="45">
        <v>687</v>
      </c>
      <c r="J142" s="45">
        <f>'1 Raw data'!J142-'1 Raw data'!$B142</f>
        <v>9715.6859999999997</v>
      </c>
      <c r="K142" s="45"/>
      <c r="L142" s="45"/>
      <c r="M142" s="48">
        <v>687</v>
      </c>
      <c r="N142" s="48">
        <f>'1 Raw data'!N142-'1 Raw data'!$B142</f>
        <v>2145.0260000000003</v>
      </c>
      <c r="O142" s="48"/>
      <c r="P142" s="48"/>
      <c r="Q142" s="47">
        <v>687</v>
      </c>
      <c r="R142" s="47">
        <f>'1 Raw data'!R142-'1 Raw data'!$B142</f>
        <v>1811.086</v>
      </c>
      <c r="S142" s="47"/>
      <c r="T142" s="47"/>
      <c r="U142" s="102">
        <v>687</v>
      </c>
      <c r="V142" s="102">
        <f>'1 Raw data'!V142-'1 Raw data'!$B142</f>
        <v>2066.6660000000002</v>
      </c>
      <c r="W142" s="102"/>
      <c r="X142" s="102"/>
    </row>
    <row r="143" spans="1:24" ht="15" x14ac:dyDescent="0.25">
      <c r="A143">
        <v>688</v>
      </c>
      <c r="B143">
        <f>'1 Raw data'!B143-'1 Raw data'!$B143</f>
        <v>0</v>
      </c>
      <c r="E143" s="43">
        <v>688</v>
      </c>
      <c r="F143" s="43">
        <f>'1 Raw data'!F143-'1 Raw data'!$B143</f>
        <v>605.26199999999994</v>
      </c>
      <c r="G143" s="43"/>
      <c r="H143" s="43"/>
      <c r="I143" s="45">
        <v>688</v>
      </c>
      <c r="J143" s="45">
        <f>'1 Raw data'!J143-'1 Raw data'!$B143</f>
        <v>9169.8919999999998</v>
      </c>
      <c r="K143" s="45"/>
      <c r="L143" s="45"/>
      <c r="M143" s="48">
        <v>688</v>
      </c>
      <c r="N143" s="48">
        <f>'1 Raw data'!N143-'1 Raw data'!$B143</f>
        <v>2056.4219999999996</v>
      </c>
      <c r="O143" s="48"/>
      <c r="P143" s="48"/>
      <c r="Q143" s="47">
        <v>688</v>
      </c>
      <c r="R143" s="47">
        <f>'1 Raw data'!R143-'1 Raw data'!$B143</f>
        <v>1907.2619999999999</v>
      </c>
      <c r="S143" s="47"/>
      <c r="T143" s="47"/>
      <c r="U143" s="102">
        <v>688</v>
      </c>
      <c r="V143" s="102">
        <f>'1 Raw data'!V143-'1 Raw data'!$B143</f>
        <v>1960.0420000000001</v>
      </c>
      <c r="W143" s="102"/>
      <c r="X143" s="102"/>
    </row>
    <row r="144" spans="1:24" ht="15" x14ac:dyDescent="0.25">
      <c r="A144">
        <v>689</v>
      </c>
      <c r="B144">
        <f>'1 Raw data'!B144-'1 Raw data'!$B144</f>
        <v>0</v>
      </c>
      <c r="E144" s="43">
        <v>689</v>
      </c>
      <c r="F144" s="43">
        <f>'1 Raw data'!F144-'1 Raw data'!$B144</f>
        <v>582.24399999999991</v>
      </c>
      <c r="G144" s="43"/>
      <c r="H144" s="43"/>
      <c r="I144" s="45">
        <v>689</v>
      </c>
      <c r="J144" s="45">
        <f>'1 Raw data'!J144-'1 Raw data'!$B144</f>
        <v>8847.753999999999</v>
      </c>
      <c r="K144" s="45"/>
      <c r="L144" s="45"/>
      <c r="M144" s="57">
        <v>689</v>
      </c>
      <c r="N144" s="57">
        <f>'1 Raw data'!N144-'1 Raw data'!$B144</f>
        <v>2040.394</v>
      </c>
      <c r="O144" s="48"/>
      <c r="P144" s="48"/>
      <c r="Q144" s="47">
        <v>689</v>
      </c>
      <c r="R144" s="47">
        <f>'1 Raw data'!R144-'1 Raw data'!$B144</f>
        <v>1634.644</v>
      </c>
      <c r="S144" s="47"/>
      <c r="T144" s="47"/>
      <c r="U144" s="102">
        <v>689</v>
      </c>
      <c r="V144" s="102">
        <f>'1 Raw data'!V144-'1 Raw data'!$B144</f>
        <v>1870.6739999999998</v>
      </c>
      <c r="W144" s="102"/>
      <c r="X144" s="102"/>
    </row>
    <row r="145" spans="1:24" ht="15" x14ac:dyDescent="0.25">
      <c r="A145">
        <v>690</v>
      </c>
      <c r="B145">
        <f>'1 Raw data'!B145-'1 Raw data'!$B145</f>
        <v>0</v>
      </c>
      <c r="E145" s="43">
        <v>690</v>
      </c>
      <c r="F145" s="43">
        <f>'1 Raw data'!F145-'1 Raw data'!$B145</f>
        <v>581.75099999999998</v>
      </c>
      <c r="G145" s="43"/>
      <c r="H145" s="43"/>
      <c r="I145" s="45">
        <v>690</v>
      </c>
      <c r="J145" s="45">
        <f>'1 Raw data'!J145-'1 Raw data'!$B145</f>
        <v>8510.6710000000003</v>
      </c>
      <c r="K145" s="45"/>
      <c r="L145" s="45"/>
      <c r="M145" s="57">
        <v>690</v>
      </c>
      <c r="N145" s="57">
        <f>'1 Raw data'!N145-'1 Raw data'!$B145</f>
        <v>1854.9110000000001</v>
      </c>
      <c r="O145" s="48"/>
      <c r="P145" s="48"/>
      <c r="Q145" s="47">
        <v>690</v>
      </c>
      <c r="R145" s="47">
        <f>'1 Raw data'!R145-'1 Raw data'!$B145</f>
        <v>1577.0810000000001</v>
      </c>
      <c r="S145" s="47"/>
      <c r="T145" s="47"/>
      <c r="U145" s="102">
        <v>690</v>
      </c>
      <c r="V145" s="102">
        <f>'1 Raw data'!V145-'1 Raw data'!$B145</f>
        <v>1795.0909999999999</v>
      </c>
      <c r="W145" s="102"/>
      <c r="X145" s="102"/>
    </row>
    <row r="146" spans="1:24" ht="15" x14ac:dyDescent="0.25">
      <c r="A146">
        <v>691</v>
      </c>
      <c r="B146">
        <f>'1 Raw data'!B146-'1 Raw data'!$B146</f>
        <v>0</v>
      </c>
      <c r="E146" s="52">
        <v>691</v>
      </c>
      <c r="F146" s="52">
        <f>'1 Raw data'!F146-'1 Raw data'!$B146</f>
        <v>550.47599999999989</v>
      </c>
      <c r="G146" s="43"/>
      <c r="H146" s="43"/>
      <c r="I146" s="43">
        <v>691</v>
      </c>
      <c r="J146" s="43">
        <f>'1 Raw data'!J146-'1 Raw data'!$B146</f>
        <v>8154.6859999999997</v>
      </c>
      <c r="K146" s="45"/>
      <c r="L146" s="45"/>
      <c r="M146" s="45">
        <v>691</v>
      </c>
      <c r="N146" s="45">
        <f>'1 Raw data'!N146-'1 Raw data'!$B146</f>
        <v>1805.586</v>
      </c>
      <c r="O146" s="48"/>
      <c r="P146" s="48"/>
      <c r="Q146" s="48">
        <v>691</v>
      </c>
      <c r="R146" s="48">
        <f>'1 Raw data'!R146-'1 Raw data'!$B146</f>
        <v>1570.566</v>
      </c>
      <c r="S146" s="47"/>
      <c r="T146" s="47"/>
      <c r="U146" s="102">
        <v>691</v>
      </c>
      <c r="V146" s="102">
        <f>'1 Raw data'!V146-'1 Raw data'!$B146</f>
        <v>1786.566</v>
      </c>
      <c r="W146" s="102"/>
      <c r="X146" s="102"/>
    </row>
    <row r="147" spans="1:24" ht="15" x14ac:dyDescent="0.25">
      <c r="A147">
        <v>692</v>
      </c>
      <c r="B147">
        <f>'1 Raw data'!B147-'1 Raw data'!$B147</f>
        <v>0</v>
      </c>
      <c r="E147" s="52">
        <v>692</v>
      </c>
      <c r="F147" s="52">
        <f>'1 Raw data'!F147-'1 Raw data'!$B147</f>
        <v>557.72399999999993</v>
      </c>
      <c r="G147" s="43"/>
      <c r="H147" s="43"/>
      <c r="I147" s="43">
        <v>692</v>
      </c>
      <c r="J147" s="43">
        <f>'1 Raw data'!J147-'1 Raw data'!$B147</f>
        <v>7870.4340000000002</v>
      </c>
      <c r="K147" s="45"/>
      <c r="L147" s="45"/>
      <c r="M147" s="45">
        <v>692</v>
      </c>
      <c r="N147" s="45">
        <f>'1 Raw data'!N147-'1 Raw data'!$B147</f>
        <v>1773.0539999999999</v>
      </c>
      <c r="O147" s="48"/>
      <c r="P147" s="48"/>
      <c r="Q147" s="48">
        <v>692</v>
      </c>
      <c r="R147" s="48">
        <f>'1 Raw data'!R147-'1 Raw data'!$B147</f>
        <v>1498.9939999999999</v>
      </c>
      <c r="S147" s="47"/>
      <c r="T147" s="47"/>
      <c r="U147" s="102">
        <v>692</v>
      </c>
      <c r="V147" s="102">
        <f>'1 Raw data'!V147-'1 Raw data'!$B147</f>
        <v>1634.8839999999998</v>
      </c>
      <c r="W147" s="102"/>
      <c r="X147" s="102"/>
    </row>
    <row r="148" spans="1:24" ht="15" x14ac:dyDescent="0.25">
      <c r="A148">
        <v>693</v>
      </c>
      <c r="B148">
        <f>'1 Raw data'!B148-'1 Raw data'!$B148</f>
        <v>0</v>
      </c>
      <c r="E148" s="52">
        <v>693</v>
      </c>
      <c r="F148" s="52">
        <f>'1 Raw data'!F148-'1 Raw data'!$B148</f>
        <v>501.19199999999995</v>
      </c>
      <c r="G148" s="43"/>
      <c r="H148" s="43"/>
      <c r="I148" s="43">
        <v>693</v>
      </c>
      <c r="J148" s="43">
        <f>'1 Raw data'!J148-'1 Raw data'!$B148</f>
        <v>7564.2599999999993</v>
      </c>
      <c r="K148" s="45"/>
      <c r="L148" s="45"/>
      <c r="M148" s="45">
        <v>693</v>
      </c>
      <c r="N148" s="45">
        <f>'1 Raw data'!N148-'1 Raw data'!$B148</f>
        <v>1663.65</v>
      </c>
      <c r="O148" s="48"/>
      <c r="P148" s="48"/>
      <c r="Q148" s="48">
        <v>693</v>
      </c>
      <c r="R148" s="48">
        <f>'1 Raw data'!R148-'1 Raw data'!$B148</f>
        <v>1422.89</v>
      </c>
      <c r="S148" s="47"/>
      <c r="T148" s="47"/>
      <c r="U148" s="102">
        <v>693</v>
      </c>
      <c r="V148" s="102">
        <f>'1 Raw data'!V148-'1 Raw data'!$B148</f>
        <v>1617.35</v>
      </c>
      <c r="W148" s="102"/>
      <c r="X148" s="102"/>
    </row>
    <row r="149" spans="1:24" ht="15" x14ac:dyDescent="0.25">
      <c r="A149">
        <v>694</v>
      </c>
      <c r="B149">
        <f>'1 Raw data'!B149-'1 Raw data'!$B149</f>
        <v>0</v>
      </c>
      <c r="E149" s="53">
        <v>694</v>
      </c>
      <c r="F149" s="53">
        <f>'1 Raw data'!F149-'1 Raw data'!$B149</f>
        <v>508.45400000000001</v>
      </c>
      <c r="G149" s="43"/>
      <c r="H149" s="43"/>
      <c r="I149" s="43">
        <v>694</v>
      </c>
      <c r="J149" s="43">
        <f>'1 Raw data'!J149-'1 Raw data'!$B149</f>
        <v>7287.7139999999999</v>
      </c>
      <c r="K149" s="45"/>
      <c r="L149" s="45"/>
      <c r="M149" s="46">
        <v>694</v>
      </c>
      <c r="N149" s="46">
        <f>'1 Raw data'!N149-'1 Raw data'!$B149</f>
        <v>1584.5840000000001</v>
      </c>
      <c r="O149" s="48"/>
      <c r="P149" s="48"/>
      <c r="Q149" s="49">
        <v>694</v>
      </c>
      <c r="R149" s="49">
        <f>'1 Raw data'!R149-'1 Raw data'!$B149</f>
        <v>1360.104</v>
      </c>
      <c r="S149" s="47"/>
      <c r="T149" s="47"/>
      <c r="U149" s="104">
        <v>694</v>
      </c>
      <c r="V149" s="104">
        <f>'1 Raw data'!V149-'1 Raw data'!$B149</f>
        <v>1552.0539999999999</v>
      </c>
      <c r="W149" s="102"/>
      <c r="X149" s="102"/>
    </row>
    <row r="150" spans="1:24" ht="15" x14ac:dyDescent="0.25">
      <c r="A150">
        <v>695</v>
      </c>
      <c r="B150">
        <f>'1 Raw data'!B150-'1 Raw data'!$B150</f>
        <v>0</v>
      </c>
      <c r="E150" s="53">
        <v>695</v>
      </c>
      <c r="F150" s="53">
        <f>'1 Raw data'!F150-'1 Raw data'!$B150</f>
        <v>517.95699999999999</v>
      </c>
      <c r="G150" s="43"/>
      <c r="H150" s="43"/>
      <c r="I150" s="44">
        <v>695</v>
      </c>
      <c r="J150" s="44">
        <f>'1 Raw data'!J150-'1 Raw data'!$B150</f>
        <v>6979.4269999999997</v>
      </c>
      <c r="K150" s="45"/>
      <c r="L150" s="45"/>
      <c r="M150" s="46">
        <v>695</v>
      </c>
      <c r="N150" s="46">
        <f>'1 Raw data'!N150-'1 Raw data'!$B150</f>
        <v>1593.087</v>
      </c>
      <c r="O150" s="48"/>
      <c r="P150" s="48"/>
      <c r="Q150" s="49">
        <v>695</v>
      </c>
      <c r="R150" s="49">
        <f>'1 Raw data'!R150-'1 Raw data'!$B150</f>
        <v>1353.337</v>
      </c>
      <c r="S150" s="47"/>
      <c r="T150" s="47"/>
      <c r="U150" s="104">
        <v>695</v>
      </c>
      <c r="V150" s="104">
        <f>'1 Raw data'!V150-'1 Raw data'!$B150</f>
        <v>1550.2869999999998</v>
      </c>
      <c r="W150" s="102"/>
      <c r="X150" s="102"/>
    </row>
    <row r="151" spans="1:24" ht="15" x14ac:dyDescent="0.25">
      <c r="A151">
        <v>696</v>
      </c>
      <c r="B151">
        <f>'1 Raw data'!B151-'1 Raw data'!$B151</f>
        <v>0</v>
      </c>
      <c r="E151" s="53">
        <v>696</v>
      </c>
      <c r="F151" s="53">
        <f>'1 Raw data'!F151-'1 Raw data'!$B151</f>
        <v>480.42899999999997</v>
      </c>
      <c r="G151" s="43"/>
      <c r="H151" s="43"/>
      <c r="I151" s="44">
        <v>696</v>
      </c>
      <c r="J151" s="44">
        <f>'1 Raw data'!J151-'1 Raw data'!$B151</f>
        <v>6803.152</v>
      </c>
      <c r="K151" s="45"/>
      <c r="L151" s="45"/>
      <c r="M151" s="46">
        <v>696</v>
      </c>
      <c r="N151" s="46">
        <f>'1 Raw data'!N151-'1 Raw data'!$B151</f>
        <v>1516.482</v>
      </c>
      <c r="O151" s="48"/>
      <c r="P151" s="48"/>
      <c r="Q151" s="49">
        <v>696</v>
      </c>
      <c r="R151" s="49">
        <f>'1 Raw data'!R151-'1 Raw data'!$B151</f>
        <v>1292.2619999999999</v>
      </c>
      <c r="S151" s="47"/>
      <c r="T151" s="47"/>
      <c r="U151" s="104">
        <v>696</v>
      </c>
      <c r="V151" s="104">
        <f>'1 Raw data'!V151-'1 Raw data'!$B151</f>
        <v>1530.242</v>
      </c>
      <c r="W151" s="102"/>
      <c r="X151" s="102"/>
    </row>
    <row r="152" spans="1:24" ht="15" x14ac:dyDescent="0.25">
      <c r="A152">
        <v>697</v>
      </c>
      <c r="B152">
        <f>'1 Raw data'!B152-'1 Raw data'!$B152</f>
        <v>0</v>
      </c>
      <c r="E152" s="53">
        <v>697</v>
      </c>
      <c r="F152" s="53">
        <f>'1 Raw data'!F152-'1 Raw data'!$B152</f>
        <v>479.68199999999996</v>
      </c>
      <c r="G152" s="43"/>
      <c r="H152" s="43"/>
      <c r="I152" s="44">
        <v>697</v>
      </c>
      <c r="J152" s="44">
        <f>'1 Raw data'!J152-'1 Raw data'!$B152</f>
        <v>6454.1399999999994</v>
      </c>
      <c r="K152" s="45"/>
      <c r="L152" s="45"/>
      <c r="M152" s="46">
        <v>697</v>
      </c>
      <c r="N152" s="46">
        <f>'1 Raw data'!N152-'1 Raw data'!$B152</f>
        <v>1442.16</v>
      </c>
      <c r="O152" s="48"/>
      <c r="P152" s="48"/>
      <c r="Q152" s="49">
        <v>697</v>
      </c>
      <c r="R152" s="49">
        <f>'1 Raw data'!R152-'1 Raw data'!$B152</f>
        <v>1275.25</v>
      </c>
      <c r="S152" s="47"/>
      <c r="T152" s="47"/>
      <c r="U152" s="104">
        <v>697</v>
      </c>
      <c r="V152" s="104">
        <f>'1 Raw data'!V152-'1 Raw data'!$B152</f>
        <v>1430.9</v>
      </c>
      <c r="W152" s="102"/>
      <c r="X152" s="102"/>
    </row>
    <row r="153" spans="1:24" ht="15" x14ac:dyDescent="0.25">
      <c r="A153">
        <v>698</v>
      </c>
      <c r="B153">
        <f>'1 Raw data'!B153-'1 Raw data'!$B153</f>
        <v>0</v>
      </c>
      <c r="E153" s="53">
        <v>698</v>
      </c>
      <c r="F153" s="53">
        <f>'1 Raw data'!F153-'1 Raw data'!$B153</f>
        <v>449.17199999999997</v>
      </c>
      <c r="G153" s="43"/>
      <c r="H153" s="43"/>
      <c r="I153" s="44">
        <v>698</v>
      </c>
      <c r="J153" s="44">
        <f>'1 Raw data'!J153-'1 Raw data'!$B153</f>
        <v>6227.6350000000002</v>
      </c>
      <c r="K153" s="45"/>
      <c r="L153" s="45"/>
      <c r="M153" s="46">
        <v>698</v>
      </c>
      <c r="N153" s="46">
        <f>'1 Raw data'!N153-'1 Raw data'!$B153</f>
        <v>1366.105</v>
      </c>
      <c r="O153" s="48"/>
      <c r="P153" s="48"/>
      <c r="Q153" s="49">
        <v>698</v>
      </c>
      <c r="R153" s="49">
        <f>'1 Raw data'!R153-'1 Raw data'!$B153</f>
        <v>1191.4349999999999</v>
      </c>
      <c r="S153" s="47"/>
      <c r="T153" s="47"/>
      <c r="U153" s="104">
        <v>698</v>
      </c>
      <c r="V153" s="104">
        <f>'1 Raw data'!V153-'1 Raw data'!$B153</f>
        <v>1426.915</v>
      </c>
      <c r="W153" s="102"/>
      <c r="X153" s="102"/>
    </row>
    <row r="154" spans="1:24" ht="15" x14ac:dyDescent="0.25">
      <c r="A154">
        <v>699</v>
      </c>
      <c r="B154">
        <f>'1 Raw data'!B154-'1 Raw data'!$B154</f>
        <v>0</v>
      </c>
      <c r="E154" s="53">
        <v>699</v>
      </c>
      <c r="F154" s="53">
        <f>'1 Raw data'!F154-'1 Raw data'!$B154</f>
        <v>443.66300000000001</v>
      </c>
      <c r="G154" s="55"/>
      <c r="H154" s="55"/>
      <c r="I154" s="44">
        <v>699</v>
      </c>
      <c r="J154" s="44">
        <f>'1 Raw data'!J154-'1 Raw data'!$B154</f>
        <v>5965.3919999999998</v>
      </c>
      <c r="K154" s="56"/>
      <c r="L154" s="56"/>
      <c r="M154" s="46">
        <v>699</v>
      </c>
      <c r="N154" s="46">
        <f>'1 Raw data'!N154-'1 Raw data'!$B154</f>
        <v>1375.8420000000001</v>
      </c>
      <c r="O154" s="57"/>
      <c r="P154" s="57"/>
      <c r="Q154" s="49">
        <v>699</v>
      </c>
      <c r="R154" s="49">
        <f>'1 Raw data'!R154-'1 Raw data'!$B154</f>
        <v>1192.422</v>
      </c>
      <c r="S154" s="58"/>
      <c r="T154" s="58"/>
      <c r="U154" s="104">
        <v>699</v>
      </c>
      <c r="V154" s="104">
        <f>'1 Raw data'!V154-'1 Raw data'!$B154</f>
        <v>1342.5619999999999</v>
      </c>
      <c r="W154" s="102"/>
      <c r="X154" s="102"/>
    </row>
    <row r="155" spans="1:24" ht="15" x14ac:dyDescent="0.25">
      <c r="A155">
        <v>700</v>
      </c>
      <c r="B155">
        <f>'1 Raw data'!B155-'1 Raw data'!$B155</f>
        <v>0</v>
      </c>
      <c r="E155" s="53">
        <v>700</v>
      </c>
      <c r="F155" s="53">
        <f>'1 Raw data'!F155-'1 Raw data'!$B155</f>
        <v>478.67599999999999</v>
      </c>
      <c r="G155" s="55"/>
      <c r="H155" s="55"/>
      <c r="I155" s="44">
        <v>700</v>
      </c>
      <c r="J155" s="44">
        <f>'1 Raw data'!J155-'1 Raw data'!$B155</f>
        <v>5901.634</v>
      </c>
      <c r="K155" s="56"/>
      <c r="L155" s="56"/>
      <c r="M155" s="46">
        <v>700</v>
      </c>
      <c r="N155" s="46">
        <f>'1 Raw data'!N155-'1 Raw data'!$B155</f>
        <v>1346.0539999999999</v>
      </c>
      <c r="O155" s="57"/>
      <c r="P155" s="57"/>
      <c r="Q155" s="49">
        <v>700</v>
      </c>
      <c r="R155" s="49">
        <f>'1 Raw data'!R155-'1 Raw data'!$B155</f>
        <v>1174.404</v>
      </c>
      <c r="S155" s="58"/>
      <c r="T155" s="58"/>
      <c r="U155" s="104">
        <v>700</v>
      </c>
      <c r="V155" s="104">
        <f>'1 Raw data'!V155-'1 Raw data'!$B155</f>
        <v>1307.5239999999999</v>
      </c>
      <c r="W155" s="102"/>
      <c r="X155" s="102"/>
    </row>
    <row r="156" spans="1:24" s="96" customFormat="1" ht="15" x14ac:dyDescent="0.25">
      <c r="E156" s="53"/>
      <c r="F156" s="53"/>
      <c r="G156" s="48"/>
      <c r="H156" s="48"/>
      <c r="I156" s="44"/>
      <c r="J156" s="44"/>
      <c r="K156" s="43"/>
      <c r="L156" s="43"/>
      <c r="M156" s="46"/>
      <c r="N156" s="46"/>
      <c r="O156" s="46"/>
      <c r="P156" s="46"/>
      <c r="Q156" s="49"/>
      <c r="R156" s="49"/>
      <c r="S156" s="49"/>
      <c r="T156" s="49"/>
      <c r="U156" s="104"/>
      <c r="V156" s="104"/>
      <c r="W156" s="102"/>
      <c r="X156" s="102"/>
    </row>
    <row r="157" spans="1:24" s="96" customFormat="1" ht="15" x14ac:dyDescent="0.25">
      <c r="E157" s="53"/>
      <c r="F157" s="53"/>
      <c r="G157" s="48"/>
      <c r="H157" s="48"/>
      <c r="I157" s="44"/>
      <c r="J157" s="44"/>
      <c r="K157" s="43"/>
      <c r="L157" s="43"/>
      <c r="M157" s="46"/>
      <c r="N157" s="46"/>
      <c r="O157" s="46"/>
      <c r="P157" s="46"/>
      <c r="Q157" s="49"/>
      <c r="R157" s="49"/>
      <c r="S157" s="49"/>
      <c r="T157" s="49"/>
      <c r="U157" s="104"/>
      <c r="V157" s="104"/>
      <c r="W157" s="102"/>
      <c r="X157" s="102"/>
    </row>
    <row r="158" spans="1:24" s="96" customFormat="1" ht="15" x14ac:dyDescent="0.25">
      <c r="E158" s="53"/>
      <c r="F158" s="53"/>
      <c r="G158" s="48"/>
      <c r="H158" s="48"/>
      <c r="I158" s="44"/>
      <c r="J158" s="44"/>
      <c r="K158" s="44"/>
      <c r="L158" s="44"/>
      <c r="M158" s="46"/>
      <c r="N158" s="46"/>
      <c r="O158" s="46"/>
      <c r="P158" s="46"/>
      <c r="Q158" s="49"/>
      <c r="R158" s="49"/>
      <c r="S158" s="49"/>
      <c r="T158" s="49"/>
      <c r="U158" s="104"/>
      <c r="V158" s="104"/>
      <c r="W158" s="102"/>
      <c r="X158" s="102"/>
    </row>
    <row r="159" spans="1:24" s="96" customFormat="1" x14ac:dyDescent="0.2">
      <c r="E159" s="53"/>
      <c r="F159" s="53"/>
      <c r="G159" s="49"/>
      <c r="H159" s="49"/>
      <c r="I159" s="44"/>
      <c r="J159" s="44"/>
      <c r="K159" s="44"/>
      <c r="L159" s="44"/>
      <c r="M159" s="46"/>
      <c r="N159" s="46"/>
      <c r="O159" s="46"/>
      <c r="P159" s="46"/>
      <c r="Q159" s="49"/>
      <c r="R159" s="49"/>
      <c r="S159" s="49"/>
      <c r="T159" s="49"/>
      <c r="U159" s="104"/>
      <c r="V159" s="104"/>
      <c r="W159" s="104"/>
      <c r="X159" s="104"/>
    </row>
    <row r="160" spans="1:24" s="96" customFormat="1" x14ac:dyDescent="0.2">
      <c r="E160" s="53"/>
      <c r="F160" s="53"/>
      <c r="G160" s="49"/>
      <c r="H160" s="49"/>
      <c r="I160" s="44"/>
      <c r="J160" s="44"/>
      <c r="K160" s="44"/>
      <c r="L160" s="44"/>
      <c r="M160" s="46"/>
      <c r="N160" s="46"/>
      <c r="O160" s="46"/>
      <c r="P160" s="46"/>
      <c r="Q160" s="49"/>
      <c r="R160" s="49"/>
      <c r="S160" s="49"/>
      <c r="T160" s="49"/>
      <c r="U160" s="104"/>
      <c r="V160" s="104"/>
      <c r="W160" s="104"/>
      <c r="X160" s="104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157"/>
  <sheetViews>
    <sheetView zoomScale="90" zoomScaleNormal="90" workbookViewId="0">
      <pane ySplit="9000" topLeftCell="A161"/>
      <selection pane="bottomLeft" activeCell="T168" sqref="T168"/>
    </sheetView>
  </sheetViews>
  <sheetFormatPr defaultColWidth="8.125" defaultRowHeight="12.75" x14ac:dyDescent="0.2"/>
  <cols>
    <col min="1" max="1" width="8.125" style="9"/>
    <col min="2" max="3" width="8.125" style="10"/>
    <col min="4" max="4" width="8.125" style="11"/>
    <col min="5" max="5" width="8.125" style="9"/>
    <col min="6" max="7" width="8.125" style="10"/>
    <col min="8" max="8" width="8.125" style="11"/>
    <col min="9" max="9" width="8.125" style="9"/>
    <col min="10" max="11" width="8.125" style="10"/>
    <col min="12" max="12" width="8.125" style="11"/>
    <col min="13" max="13" width="8.125" style="2"/>
    <col min="14" max="17" width="8.125" style="85"/>
    <col min="18" max="18" width="8.125" style="2"/>
    <col min="19" max="22" width="8.125" style="91"/>
    <col min="23" max="26" width="8.125" style="92"/>
    <col min="27" max="30" width="8.125" style="94"/>
    <col min="31" max="16384" width="8.125" style="2"/>
  </cols>
  <sheetData>
    <row r="1" spans="1:53" x14ac:dyDescent="0.2">
      <c r="A1" s="77"/>
      <c r="B1" s="7"/>
      <c r="C1" s="7"/>
      <c r="D1" s="8"/>
      <c r="E1" s="6"/>
      <c r="F1" s="7"/>
      <c r="G1" s="7"/>
      <c r="H1" s="8"/>
      <c r="I1" s="6"/>
      <c r="J1" s="7"/>
      <c r="K1" s="7"/>
      <c r="L1" s="8"/>
      <c r="S1" s="89"/>
      <c r="AI1" s="1"/>
      <c r="AN1" s="1"/>
      <c r="AS1" s="1"/>
      <c r="AX1" s="1"/>
    </row>
    <row r="2" spans="1:53" x14ac:dyDescent="0.2">
      <c r="A2" s="78"/>
      <c r="S2" s="90"/>
      <c r="AI2" s="34"/>
      <c r="AN2" s="34"/>
      <c r="AS2" s="34"/>
      <c r="AX2" s="34"/>
    </row>
    <row r="3" spans="1:53" s="1" customFormat="1" x14ac:dyDescent="0.2">
      <c r="A3" s="86" t="s">
        <v>45</v>
      </c>
      <c r="B3" s="12"/>
      <c r="C3" s="12"/>
      <c r="D3" s="87"/>
      <c r="E3" s="86" t="s">
        <v>46</v>
      </c>
      <c r="F3" s="12"/>
      <c r="G3" s="12"/>
      <c r="H3" s="87"/>
      <c r="I3" s="86" t="s">
        <v>47</v>
      </c>
      <c r="J3" s="12"/>
      <c r="K3" s="12"/>
      <c r="L3" s="87"/>
      <c r="N3" s="88" t="s">
        <v>136</v>
      </c>
      <c r="O3" s="88"/>
      <c r="P3" s="88"/>
      <c r="Q3" s="88"/>
      <c r="S3" s="89" t="s">
        <v>45</v>
      </c>
      <c r="T3" s="89"/>
      <c r="U3" s="89"/>
      <c r="V3" s="89"/>
      <c r="W3" s="93" t="s">
        <v>46</v>
      </c>
      <c r="X3" s="93"/>
      <c r="Y3" s="93"/>
      <c r="Z3" s="93"/>
      <c r="AA3" s="95" t="s">
        <v>47</v>
      </c>
      <c r="AB3" s="95"/>
      <c r="AC3" s="95"/>
      <c r="AD3" s="95"/>
    </row>
    <row r="5" spans="1:53" x14ac:dyDescent="0.2">
      <c r="A5" s="9" t="s">
        <v>36</v>
      </c>
      <c r="C5" s="10" t="s">
        <v>44</v>
      </c>
      <c r="E5" s="9" t="s">
        <v>36</v>
      </c>
      <c r="G5" s="10" t="s">
        <v>44</v>
      </c>
      <c r="I5" s="9" t="s">
        <v>36</v>
      </c>
      <c r="K5" s="10" t="s">
        <v>44</v>
      </c>
      <c r="N5" s="85" t="s">
        <v>36</v>
      </c>
      <c r="P5" s="85" t="s">
        <v>44</v>
      </c>
      <c r="S5" s="91" t="s">
        <v>36</v>
      </c>
      <c r="U5" s="91" t="s">
        <v>44</v>
      </c>
      <c r="W5" s="92" t="s">
        <v>36</v>
      </c>
      <c r="Y5" s="92" t="s">
        <v>44</v>
      </c>
      <c r="AA5" s="94" t="s">
        <v>36</v>
      </c>
      <c r="AC5" s="94" t="s">
        <v>44</v>
      </c>
    </row>
    <row r="6" spans="1:53" x14ac:dyDescent="0.2">
      <c r="A6" s="9" t="s">
        <v>37</v>
      </c>
      <c r="B6" s="10" t="s">
        <v>67</v>
      </c>
      <c r="C6" s="10" t="s">
        <v>37</v>
      </c>
      <c r="D6" s="11" t="s">
        <v>67</v>
      </c>
      <c r="E6" s="9" t="s">
        <v>37</v>
      </c>
      <c r="F6" s="10" t="s">
        <v>67</v>
      </c>
      <c r="G6" s="10" t="s">
        <v>37</v>
      </c>
      <c r="H6" s="11" t="s">
        <v>67</v>
      </c>
      <c r="I6" s="9" t="s">
        <v>37</v>
      </c>
      <c r="J6" s="10" t="s">
        <v>67</v>
      </c>
      <c r="K6" s="10" t="s">
        <v>37</v>
      </c>
      <c r="L6" s="11" t="s">
        <v>67</v>
      </c>
      <c r="N6" s="85" t="s">
        <v>37</v>
      </c>
      <c r="O6" s="85" t="s">
        <v>67</v>
      </c>
      <c r="P6" s="85" t="s">
        <v>37</v>
      </c>
      <c r="Q6" s="85" t="s">
        <v>67</v>
      </c>
      <c r="S6" s="91" t="s">
        <v>37</v>
      </c>
      <c r="T6" s="91" t="s">
        <v>67</v>
      </c>
      <c r="U6" s="91" t="s">
        <v>37</v>
      </c>
      <c r="V6" s="91" t="s">
        <v>67</v>
      </c>
      <c r="W6" s="92" t="s">
        <v>37</v>
      </c>
      <c r="X6" s="92" t="s">
        <v>67</v>
      </c>
      <c r="Y6" s="92" t="s">
        <v>37</v>
      </c>
      <c r="Z6" s="92" t="s">
        <v>67</v>
      </c>
      <c r="AA6" s="94" t="s">
        <v>37</v>
      </c>
      <c r="AB6" s="94" t="s">
        <v>67</v>
      </c>
      <c r="AC6" s="94" t="s">
        <v>37</v>
      </c>
      <c r="AD6" s="94" t="s">
        <v>67</v>
      </c>
    </row>
    <row r="7" spans="1:53" s="5" customFormat="1" x14ac:dyDescent="0.2">
      <c r="A7" s="79">
        <v>550</v>
      </c>
      <c r="B7" s="80">
        <f>T7</f>
        <v>3548.6869999999999</v>
      </c>
      <c r="C7" s="81">
        <v>605</v>
      </c>
      <c r="D7" s="82">
        <f>V7</f>
        <v>1029.6779999999999</v>
      </c>
      <c r="E7" s="79">
        <v>550</v>
      </c>
      <c r="F7" s="80">
        <f>X7-T7</f>
        <v>-60.640000000000327</v>
      </c>
      <c r="G7" s="80">
        <v>605</v>
      </c>
      <c r="H7" s="83">
        <f>Z7-V7</f>
        <v>159559.18</v>
      </c>
      <c r="I7" s="84">
        <v>550</v>
      </c>
      <c r="J7" s="80">
        <f>AB7-T7</f>
        <v>31317.520000000004</v>
      </c>
      <c r="K7" s="80">
        <v>605</v>
      </c>
      <c r="L7" s="83">
        <f>AD7-V7</f>
        <v>524.06000000000017</v>
      </c>
      <c r="M7" s="2"/>
      <c r="N7" s="85">
        <v>550</v>
      </c>
      <c r="O7" s="85">
        <v>9384.5070000000014</v>
      </c>
      <c r="P7" s="85">
        <v>605</v>
      </c>
      <c r="Q7" s="85">
        <v>12914.958000000001</v>
      </c>
      <c r="R7" s="2"/>
      <c r="S7" s="91">
        <v>550</v>
      </c>
      <c r="T7" s="91">
        <v>3548.6869999999999</v>
      </c>
      <c r="U7" s="91">
        <v>605</v>
      </c>
      <c r="V7" s="91">
        <v>1029.6779999999999</v>
      </c>
      <c r="W7" s="92">
        <v>550</v>
      </c>
      <c r="X7" s="92">
        <v>3488.0469999999996</v>
      </c>
      <c r="Y7" s="92">
        <v>605</v>
      </c>
      <c r="Z7" s="92">
        <v>160588.85800000001</v>
      </c>
      <c r="AA7" s="94">
        <v>550</v>
      </c>
      <c r="AB7" s="94">
        <v>34866.207000000002</v>
      </c>
      <c r="AC7" s="94">
        <v>605</v>
      </c>
      <c r="AD7" s="94">
        <v>1553.7380000000001</v>
      </c>
      <c r="AE7" s="3"/>
      <c r="AF7" s="3"/>
      <c r="AG7" s="3"/>
      <c r="AI7" s="3"/>
      <c r="AJ7" s="3"/>
      <c r="AK7" s="3"/>
      <c r="AL7" s="3"/>
      <c r="AN7" s="3"/>
      <c r="AO7" s="3"/>
      <c r="AP7" s="3"/>
      <c r="AQ7" s="3"/>
      <c r="AS7" s="3"/>
      <c r="AT7" s="3"/>
      <c r="AU7" s="3"/>
      <c r="AV7" s="3"/>
      <c r="AX7" s="3"/>
      <c r="AY7" s="3"/>
      <c r="AZ7" s="3"/>
      <c r="BA7" s="3"/>
    </row>
    <row r="8" spans="1:53" s="5" customFormat="1" x14ac:dyDescent="0.2">
      <c r="A8" s="79">
        <v>551</v>
      </c>
      <c r="B8" s="80">
        <f t="shared" ref="B8:B71" si="0">T8</f>
        <v>4851.4870000000001</v>
      </c>
      <c r="C8" s="81">
        <v>606</v>
      </c>
      <c r="D8" s="82">
        <f>V8</f>
        <v>1056.9699999999998</v>
      </c>
      <c r="E8" s="79">
        <v>551</v>
      </c>
      <c r="F8" s="80">
        <f t="shared" ref="F8:F71" si="1">X8-T8</f>
        <v>-311.4399999999996</v>
      </c>
      <c r="G8" s="80">
        <v>606</v>
      </c>
      <c r="H8" s="83">
        <f t="shared" ref="H8:H71" si="2">Z8-V8</f>
        <v>161000.88</v>
      </c>
      <c r="I8" s="84">
        <v>551</v>
      </c>
      <c r="J8" s="80">
        <f t="shared" ref="J8:J71" si="3">AB8-T8</f>
        <v>42494.26</v>
      </c>
      <c r="K8" s="80">
        <v>606</v>
      </c>
      <c r="L8" s="83">
        <f t="shared" ref="L8:L71" si="4">AD8-V8</f>
        <v>534.84000000000015</v>
      </c>
      <c r="M8" s="2"/>
      <c r="N8" s="85">
        <v>551</v>
      </c>
      <c r="O8" s="85">
        <v>12781.646999999999</v>
      </c>
      <c r="P8" s="85">
        <v>606</v>
      </c>
      <c r="Q8" s="85">
        <v>12855.15</v>
      </c>
      <c r="R8" s="2"/>
      <c r="S8" s="91">
        <v>551</v>
      </c>
      <c r="T8" s="91">
        <v>4851.4870000000001</v>
      </c>
      <c r="U8" s="91">
        <v>606</v>
      </c>
      <c r="V8" s="91">
        <v>1056.9699999999998</v>
      </c>
      <c r="W8" s="92">
        <v>551</v>
      </c>
      <c r="X8" s="92">
        <v>4540.0470000000005</v>
      </c>
      <c r="Y8" s="92">
        <v>606</v>
      </c>
      <c r="Z8" s="92">
        <v>162057.85</v>
      </c>
      <c r="AA8" s="94">
        <v>551</v>
      </c>
      <c r="AB8" s="94">
        <v>47345.747000000003</v>
      </c>
      <c r="AC8" s="94">
        <v>606</v>
      </c>
      <c r="AD8" s="94">
        <v>1591.81</v>
      </c>
      <c r="AE8" s="3"/>
      <c r="AF8" s="3"/>
      <c r="AG8" s="3"/>
      <c r="AI8" s="3"/>
      <c r="AJ8" s="3"/>
      <c r="AK8" s="3"/>
      <c r="AL8" s="3"/>
      <c r="AN8" s="3"/>
      <c r="AO8" s="3"/>
      <c r="AP8" s="3"/>
      <c r="AQ8" s="3"/>
      <c r="AS8" s="3"/>
      <c r="AT8" s="3"/>
      <c r="AU8" s="3"/>
      <c r="AV8" s="3"/>
      <c r="AX8" s="3"/>
      <c r="AY8" s="3"/>
      <c r="AZ8" s="3"/>
      <c r="BA8" s="3"/>
    </row>
    <row r="9" spans="1:53" s="5" customFormat="1" x14ac:dyDescent="0.2">
      <c r="A9" s="79">
        <v>552</v>
      </c>
      <c r="B9" s="80">
        <f t="shared" si="0"/>
        <v>6071.3899999999994</v>
      </c>
      <c r="C9" s="80">
        <v>607</v>
      </c>
      <c r="D9" s="82">
        <f t="shared" ref="D9:D71" si="5">V9</f>
        <v>1035.6849999999999</v>
      </c>
      <c r="E9" s="79">
        <v>552</v>
      </c>
      <c r="F9" s="80">
        <f t="shared" si="1"/>
        <v>-271.5</v>
      </c>
      <c r="G9" s="80">
        <v>607</v>
      </c>
      <c r="H9" s="83">
        <f t="shared" si="2"/>
        <v>163943.17000000001</v>
      </c>
      <c r="I9" s="84">
        <v>552</v>
      </c>
      <c r="J9" s="80">
        <f t="shared" si="3"/>
        <v>55344.009999999995</v>
      </c>
      <c r="K9" s="80">
        <v>607</v>
      </c>
      <c r="L9" s="83">
        <f t="shared" si="4"/>
        <v>498.28999999999996</v>
      </c>
      <c r="M9" s="2"/>
      <c r="N9" s="85">
        <v>552</v>
      </c>
      <c r="O9" s="85">
        <v>16307.8</v>
      </c>
      <c r="P9" s="85">
        <v>607</v>
      </c>
      <c r="Q9" s="85">
        <v>13144.355</v>
      </c>
      <c r="R9" s="2"/>
      <c r="S9" s="91">
        <v>552</v>
      </c>
      <c r="T9" s="91">
        <v>6071.3899999999994</v>
      </c>
      <c r="U9" s="91">
        <v>607</v>
      </c>
      <c r="V9" s="91">
        <v>1035.6849999999999</v>
      </c>
      <c r="W9" s="92">
        <v>552</v>
      </c>
      <c r="X9" s="92">
        <v>5799.8899999999994</v>
      </c>
      <c r="Y9" s="92">
        <v>607</v>
      </c>
      <c r="Z9" s="92">
        <v>164978.85500000001</v>
      </c>
      <c r="AA9" s="94">
        <v>552</v>
      </c>
      <c r="AB9" s="94">
        <v>61415.399999999994</v>
      </c>
      <c r="AC9" s="94">
        <v>607</v>
      </c>
      <c r="AD9" s="94">
        <v>1533.9749999999999</v>
      </c>
      <c r="AE9" s="3"/>
      <c r="AF9" s="3"/>
      <c r="AG9" s="3"/>
      <c r="AI9" s="3"/>
      <c r="AJ9" s="3"/>
      <c r="AK9" s="3"/>
      <c r="AL9" s="3"/>
      <c r="AN9" s="3"/>
      <c r="AO9" s="3"/>
      <c r="AP9" s="3"/>
      <c r="AQ9" s="3"/>
      <c r="AS9" s="3"/>
      <c r="AT9" s="3"/>
      <c r="AU9" s="3"/>
      <c r="AV9" s="3"/>
      <c r="AX9" s="3"/>
      <c r="AY9" s="3"/>
      <c r="AZ9" s="3"/>
      <c r="BA9" s="3"/>
    </row>
    <row r="10" spans="1:53" s="5" customFormat="1" x14ac:dyDescent="0.2">
      <c r="A10" s="79">
        <v>553</v>
      </c>
      <c r="B10" s="80">
        <f t="shared" si="0"/>
        <v>7047.54</v>
      </c>
      <c r="C10" s="80">
        <v>608</v>
      </c>
      <c r="D10" s="82">
        <f t="shared" si="5"/>
        <v>990.38699999999994</v>
      </c>
      <c r="E10" s="79">
        <v>553</v>
      </c>
      <c r="F10" s="80">
        <f t="shared" si="1"/>
        <v>-264.38999999999942</v>
      </c>
      <c r="G10" s="80">
        <v>608</v>
      </c>
      <c r="H10" s="83">
        <f t="shared" si="2"/>
        <v>165481.98000000001</v>
      </c>
      <c r="I10" s="84">
        <v>553</v>
      </c>
      <c r="J10" s="80">
        <f t="shared" si="3"/>
        <v>67352.090000000011</v>
      </c>
      <c r="K10" s="80">
        <v>608</v>
      </c>
      <c r="L10" s="83">
        <f t="shared" si="4"/>
        <v>570.34000000000015</v>
      </c>
      <c r="M10" s="2"/>
      <c r="N10" s="85">
        <v>553</v>
      </c>
      <c r="O10" s="85">
        <v>19622.43</v>
      </c>
      <c r="P10" s="85">
        <v>608</v>
      </c>
      <c r="Q10" s="85">
        <v>13331.867</v>
      </c>
      <c r="R10" s="2"/>
      <c r="S10" s="91">
        <v>553</v>
      </c>
      <c r="T10" s="91">
        <v>7047.54</v>
      </c>
      <c r="U10" s="91">
        <v>608</v>
      </c>
      <c r="V10" s="91">
        <v>990.38699999999994</v>
      </c>
      <c r="W10" s="92">
        <v>553</v>
      </c>
      <c r="X10" s="92">
        <v>6783.1500000000005</v>
      </c>
      <c r="Y10" s="92">
        <v>608</v>
      </c>
      <c r="Z10" s="92">
        <v>166472.367</v>
      </c>
      <c r="AA10" s="94">
        <v>553</v>
      </c>
      <c r="AB10" s="94">
        <v>74399.63</v>
      </c>
      <c r="AC10" s="94">
        <v>608</v>
      </c>
      <c r="AD10" s="94">
        <v>1560.7270000000001</v>
      </c>
      <c r="AE10" s="3"/>
      <c r="AF10" s="3"/>
      <c r="AG10" s="3"/>
      <c r="AI10" s="3"/>
      <c r="AJ10" s="3"/>
      <c r="AK10" s="3"/>
      <c r="AL10" s="3"/>
      <c r="AN10" s="3"/>
      <c r="AO10" s="3"/>
      <c r="AP10" s="3"/>
      <c r="AQ10" s="3"/>
      <c r="AS10" s="3"/>
      <c r="AT10" s="3"/>
      <c r="AU10" s="3"/>
      <c r="AV10" s="3"/>
      <c r="AX10" s="3"/>
      <c r="AY10" s="3"/>
      <c r="AZ10" s="3"/>
      <c r="BA10" s="3"/>
    </row>
    <row r="11" spans="1:53" s="5" customFormat="1" x14ac:dyDescent="0.2">
      <c r="A11" s="79">
        <v>554</v>
      </c>
      <c r="B11" s="80">
        <f t="shared" si="0"/>
        <v>7909.2199999999993</v>
      </c>
      <c r="C11" s="80">
        <v>609</v>
      </c>
      <c r="D11" s="82">
        <f t="shared" si="5"/>
        <v>1081.7059999999999</v>
      </c>
      <c r="E11" s="79">
        <v>554</v>
      </c>
      <c r="F11" s="80">
        <f t="shared" si="1"/>
        <v>-394.35999999999876</v>
      </c>
      <c r="G11" s="80">
        <v>609</v>
      </c>
      <c r="H11" s="83">
        <f t="shared" si="2"/>
        <v>165478.66999999998</v>
      </c>
      <c r="I11" s="84">
        <v>554</v>
      </c>
      <c r="J11" s="80">
        <f t="shared" si="3"/>
        <v>77328.67</v>
      </c>
      <c r="K11" s="80">
        <v>609</v>
      </c>
      <c r="L11" s="83">
        <f t="shared" si="4"/>
        <v>470.74000000000024</v>
      </c>
      <c r="M11" s="2"/>
      <c r="N11" s="85">
        <v>554</v>
      </c>
      <c r="O11" s="85">
        <v>22621.89</v>
      </c>
      <c r="P11" s="85">
        <v>609</v>
      </c>
      <c r="Q11" s="85">
        <v>13300.675999999999</v>
      </c>
      <c r="R11" s="2"/>
      <c r="S11" s="91">
        <v>554</v>
      </c>
      <c r="T11" s="91">
        <v>7909.2199999999993</v>
      </c>
      <c r="U11" s="91">
        <v>609</v>
      </c>
      <c r="V11" s="91">
        <v>1081.7059999999999</v>
      </c>
      <c r="W11" s="92">
        <v>554</v>
      </c>
      <c r="X11" s="92">
        <v>7514.8600000000006</v>
      </c>
      <c r="Y11" s="92">
        <v>609</v>
      </c>
      <c r="Z11" s="92">
        <v>166560.37599999999</v>
      </c>
      <c r="AA11" s="94">
        <v>554</v>
      </c>
      <c r="AB11" s="94">
        <v>85237.89</v>
      </c>
      <c r="AC11" s="94">
        <v>609</v>
      </c>
      <c r="AD11" s="94">
        <v>1552.4460000000001</v>
      </c>
      <c r="AE11" s="3"/>
      <c r="AF11" s="3"/>
      <c r="AG11" s="3"/>
      <c r="AI11" s="3"/>
      <c r="AJ11" s="3"/>
      <c r="AK11" s="3"/>
      <c r="AL11" s="3"/>
      <c r="AN11" s="3"/>
      <c r="AO11" s="3"/>
      <c r="AP11" s="3"/>
      <c r="AQ11" s="3"/>
      <c r="AS11" s="3"/>
      <c r="AT11" s="3"/>
      <c r="AU11" s="3"/>
      <c r="AV11" s="3"/>
      <c r="AX11" s="3"/>
      <c r="AY11" s="3"/>
      <c r="AZ11" s="3"/>
      <c r="BA11" s="3"/>
    </row>
    <row r="12" spans="1:53" s="5" customFormat="1" x14ac:dyDescent="0.2">
      <c r="A12" s="79">
        <v>555</v>
      </c>
      <c r="B12" s="80">
        <f t="shared" si="0"/>
        <v>8236.4500000000007</v>
      </c>
      <c r="C12" s="80">
        <v>610</v>
      </c>
      <c r="D12" s="82">
        <f t="shared" si="5"/>
        <v>1002.871</v>
      </c>
      <c r="E12" s="79">
        <v>555</v>
      </c>
      <c r="F12" s="80">
        <f t="shared" si="1"/>
        <v>-365.3100000000004</v>
      </c>
      <c r="G12" s="80">
        <v>610</v>
      </c>
      <c r="H12" s="83">
        <f t="shared" si="2"/>
        <v>165260.25999999998</v>
      </c>
      <c r="I12" s="84">
        <v>555</v>
      </c>
      <c r="J12" s="80">
        <f t="shared" si="3"/>
        <v>84701.13</v>
      </c>
      <c r="K12" s="80">
        <v>610</v>
      </c>
      <c r="L12" s="83">
        <f t="shared" si="4"/>
        <v>510.7700000000001</v>
      </c>
      <c r="M12" s="2"/>
      <c r="N12" s="85">
        <v>555</v>
      </c>
      <c r="O12" s="85">
        <v>24240.78</v>
      </c>
      <c r="P12" s="85">
        <v>610</v>
      </c>
      <c r="Q12" s="85">
        <v>13326.231</v>
      </c>
      <c r="R12" s="2"/>
      <c r="S12" s="91">
        <v>555</v>
      </c>
      <c r="T12" s="91">
        <v>8236.4500000000007</v>
      </c>
      <c r="U12" s="91">
        <v>610</v>
      </c>
      <c r="V12" s="91">
        <v>1002.871</v>
      </c>
      <c r="W12" s="92">
        <v>555</v>
      </c>
      <c r="X12" s="92">
        <v>7871.14</v>
      </c>
      <c r="Y12" s="92">
        <v>610</v>
      </c>
      <c r="Z12" s="92">
        <v>166263.13099999999</v>
      </c>
      <c r="AA12" s="94">
        <v>555</v>
      </c>
      <c r="AB12" s="94">
        <v>92937.58</v>
      </c>
      <c r="AC12" s="94">
        <v>610</v>
      </c>
      <c r="AD12" s="94">
        <v>1513.6410000000001</v>
      </c>
      <c r="AE12" s="3"/>
      <c r="AF12" s="3"/>
      <c r="AG12" s="3"/>
      <c r="AI12" s="3"/>
      <c r="AJ12" s="3"/>
      <c r="AK12" s="3"/>
      <c r="AL12" s="3"/>
      <c r="AN12" s="3"/>
      <c r="AO12" s="3"/>
      <c r="AP12" s="3"/>
      <c r="AQ12" s="3"/>
      <c r="AS12" s="3"/>
      <c r="AT12" s="3"/>
      <c r="AU12" s="3"/>
      <c r="AV12" s="3"/>
      <c r="AX12" s="3"/>
      <c r="AY12" s="3"/>
      <c r="AZ12" s="3"/>
      <c r="BA12" s="3"/>
    </row>
    <row r="13" spans="1:53" s="5" customFormat="1" x14ac:dyDescent="0.2">
      <c r="A13" s="79">
        <v>556</v>
      </c>
      <c r="B13" s="80">
        <f t="shared" si="0"/>
        <v>8707.5499999999993</v>
      </c>
      <c r="C13" s="80">
        <v>611</v>
      </c>
      <c r="D13" s="82">
        <f t="shared" si="5"/>
        <v>1010.614</v>
      </c>
      <c r="E13" s="79">
        <v>556</v>
      </c>
      <c r="F13" s="80">
        <f t="shared" si="1"/>
        <v>-414.68000000000029</v>
      </c>
      <c r="G13" s="80">
        <v>611</v>
      </c>
      <c r="H13" s="83">
        <f t="shared" si="2"/>
        <v>163737.78</v>
      </c>
      <c r="I13" s="84">
        <v>556</v>
      </c>
      <c r="J13" s="80">
        <f t="shared" si="3"/>
        <v>90668</v>
      </c>
      <c r="K13" s="80">
        <v>611</v>
      </c>
      <c r="L13" s="83">
        <f t="shared" si="4"/>
        <v>485.97999999999979</v>
      </c>
      <c r="M13" s="2"/>
      <c r="N13" s="85">
        <v>556</v>
      </c>
      <c r="O13" s="85">
        <v>25686.85</v>
      </c>
      <c r="P13" s="85">
        <v>611</v>
      </c>
      <c r="Q13" s="85">
        <v>13117.994000000001</v>
      </c>
      <c r="R13" s="2"/>
      <c r="S13" s="91">
        <v>556</v>
      </c>
      <c r="T13" s="91">
        <v>8707.5499999999993</v>
      </c>
      <c r="U13" s="91">
        <v>611</v>
      </c>
      <c r="V13" s="91">
        <v>1010.614</v>
      </c>
      <c r="W13" s="92">
        <v>556</v>
      </c>
      <c r="X13" s="92">
        <v>8292.869999999999</v>
      </c>
      <c r="Y13" s="92">
        <v>611</v>
      </c>
      <c r="Z13" s="92">
        <v>164748.394</v>
      </c>
      <c r="AA13" s="94">
        <v>556</v>
      </c>
      <c r="AB13" s="94">
        <v>99375.55</v>
      </c>
      <c r="AC13" s="94">
        <v>611</v>
      </c>
      <c r="AD13" s="94">
        <v>1496.5939999999998</v>
      </c>
      <c r="AE13" s="3"/>
      <c r="AF13" s="3"/>
      <c r="AG13" s="3"/>
      <c r="AI13" s="3"/>
      <c r="AJ13" s="3"/>
      <c r="AK13" s="3"/>
      <c r="AL13" s="3"/>
      <c r="AN13" s="3"/>
      <c r="AO13" s="3"/>
      <c r="AP13" s="3"/>
      <c r="AQ13" s="3"/>
      <c r="AS13" s="3"/>
      <c r="AT13" s="3"/>
      <c r="AU13" s="3"/>
      <c r="AV13" s="3"/>
      <c r="AX13" s="3"/>
      <c r="AY13" s="3"/>
      <c r="AZ13" s="3"/>
      <c r="BA13" s="3"/>
    </row>
    <row r="14" spans="1:53" s="5" customFormat="1" x14ac:dyDescent="0.2">
      <c r="A14" s="79">
        <v>557</v>
      </c>
      <c r="B14" s="80">
        <f t="shared" si="0"/>
        <v>8880.15</v>
      </c>
      <c r="C14" s="80">
        <v>612</v>
      </c>
      <c r="D14" s="82">
        <f t="shared" si="5"/>
        <v>983.35400000000004</v>
      </c>
      <c r="E14" s="79">
        <v>557</v>
      </c>
      <c r="F14" s="80">
        <f t="shared" si="1"/>
        <v>-472.72000000000116</v>
      </c>
      <c r="G14" s="80">
        <v>612</v>
      </c>
      <c r="H14" s="83">
        <f t="shared" si="2"/>
        <v>161881.78</v>
      </c>
      <c r="I14" s="84">
        <v>557</v>
      </c>
      <c r="J14" s="80">
        <f t="shared" si="3"/>
        <v>94643.400000000009</v>
      </c>
      <c r="K14" s="80">
        <v>612</v>
      </c>
      <c r="L14" s="83">
        <f t="shared" si="4"/>
        <v>470.22</v>
      </c>
      <c r="M14" s="2"/>
      <c r="N14" s="85">
        <v>557</v>
      </c>
      <c r="O14" s="85">
        <v>26590.45</v>
      </c>
      <c r="P14" s="85">
        <v>612</v>
      </c>
      <c r="Q14" s="85">
        <v>12936.134</v>
      </c>
      <c r="R14" s="2"/>
      <c r="S14" s="91">
        <v>557</v>
      </c>
      <c r="T14" s="91">
        <v>8880.15</v>
      </c>
      <c r="U14" s="91">
        <v>612</v>
      </c>
      <c r="V14" s="91">
        <v>983.35400000000004</v>
      </c>
      <c r="W14" s="92">
        <v>557</v>
      </c>
      <c r="X14" s="92">
        <v>8407.4299999999985</v>
      </c>
      <c r="Y14" s="92">
        <v>612</v>
      </c>
      <c r="Z14" s="92">
        <v>162865.13399999999</v>
      </c>
      <c r="AA14" s="94">
        <v>557</v>
      </c>
      <c r="AB14" s="94">
        <v>103523.55</v>
      </c>
      <c r="AC14" s="94">
        <v>612</v>
      </c>
      <c r="AD14" s="94">
        <v>1453.5740000000001</v>
      </c>
      <c r="AE14" s="3"/>
      <c r="AF14" s="3"/>
      <c r="AG14" s="3"/>
      <c r="AI14" s="3"/>
      <c r="AJ14" s="3"/>
      <c r="AK14" s="3"/>
      <c r="AL14" s="3"/>
      <c r="AN14" s="3"/>
      <c r="AO14" s="3"/>
      <c r="AP14" s="3"/>
      <c r="AQ14" s="3"/>
      <c r="AS14" s="3"/>
      <c r="AT14" s="3"/>
      <c r="AU14" s="3"/>
      <c r="AV14" s="3"/>
      <c r="AX14" s="3"/>
      <c r="AY14" s="3"/>
      <c r="AZ14" s="3"/>
      <c r="BA14" s="3"/>
    </row>
    <row r="15" spans="1:53" s="5" customFormat="1" x14ac:dyDescent="0.2">
      <c r="A15" s="79">
        <v>558</v>
      </c>
      <c r="B15" s="80">
        <f t="shared" si="0"/>
        <v>8794.7900000000009</v>
      </c>
      <c r="C15" s="80">
        <v>613</v>
      </c>
      <c r="D15" s="82">
        <f t="shared" si="5"/>
        <v>936.30100000000004</v>
      </c>
      <c r="E15" s="79">
        <v>558</v>
      </c>
      <c r="F15" s="80">
        <f t="shared" si="1"/>
        <v>-265.11000000000058</v>
      </c>
      <c r="G15" s="80">
        <v>613</v>
      </c>
      <c r="H15" s="83">
        <f t="shared" si="2"/>
        <v>159260.09</v>
      </c>
      <c r="I15" s="84">
        <v>558</v>
      </c>
      <c r="J15" s="80">
        <f t="shared" si="3"/>
        <v>97457</v>
      </c>
      <c r="K15" s="80">
        <v>613</v>
      </c>
      <c r="L15" s="83">
        <f t="shared" si="4"/>
        <v>493.9799999999999</v>
      </c>
      <c r="M15" s="2"/>
      <c r="N15" s="85">
        <v>558</v>
      </c>
      <c r="O15" s="85">
        <v>27121.79</v>
      </c>
      <c r="P15" s="85">
        <v>613</v>
      </c>
      <c r="Q15" s="85">
        <v>12698.790999999999</v>
      </c>
      <c r="R15" s="2"/>
      <c r="S15" s="91">
        <v>558</v>
      </c>
      <c r="T15" s="91">
        <v>8794.7900000000009</v>
      </c>
      <c r="U15" s="91">
        <v>613</v>
      </c>
      <c r="V15" s="91">
        <v>936.30100000000004</v>
      </c>
      <c r="W15" s="92">
        <v>558</v>
      </c>
      <c r="X15" s="92">
        <v>8529.68</v>
      </c>
      <c r="Y15" s="92">
        <v>613</v>
      </c>
      <c r="Z15" s="92">
        <v>160196.391</v>
      </c>
      <c r="AA15" s="94">
        <v>558</v>
      </c>
      <c r="AB15" s="94">
        <v>106251.79</v>
      </c>
      <c r="AC15" s="94">
        <v>613</v>
      </c>
      <c r="AD15" s="94">
        <v>1430.2809999999999</v>
      </c>
      <c r="AE15" s="3"/>
      <c r="AF15" s="3"/>
      <c r="AG15" s="3"/>
      <c r="AI15" s="3"/>
      <c r="AJ15" s="3"/>
      <c r="AK15" s="3"/>
      <c r="AL15" s="3"/>
      <c r="AN15" s="3"/>
      <c r="AO15" s="3"/>
      <c r="AP15" s="3"/>
      <c r="AQ15" s="3"/>
      <c r="AS15" s="3"/>
      <c r="AT15" s="3"/>
      <c r="AU15" s="3"/>
      <c r="AV15" s="3"/>
      <c r="AX15" s="3"/>
      <c r="AY15" s="3"/>
      <c r="AZ15" s="3"/>
      <c r="BA15" s="3"/>
    </row>
    <row r="16" spans="1:53" s="5" customFormat="1" x14ac:dyDescent="0.2">
      <c r="A16" s="79">
        <v>559</v>
      </c>
      <c r="B16" s="80">
        <f t="shared" si="0"/>
        <v>8916.8499999999985</v>
      </c>
      <c r="C16" s="80">
        <v>614</v>
      </c>
      <c r="D16" s="82">
        <f t="shared" si="5"/>
        <v>925.02199999999993</v>
      </c>
      <c r="E16" s="79">
        <v>559</v>
      </c>
      <c r="F16" s="80">
        <f t="shared" si="1"/>
        <v>-438.76999999999862</v>
      </c>
      <c r="G16" s="80">
        <v>614</v>
      </c>
      <c r="H16" s="83">
        <f t="shared" si="2"/>
        <v>155527.63</v>
      </c>
      <c r="I16" s="84">
        <v>559</v>
      </c>
      <c r="J16" s="80">
        <f t="shared" si="3"/>
        <v>99005.200000000012</v>
      </c>
      <c r="K16" s="80">
        <v>614</v>
      </c>
      <c r="L16" s="83">
        <f t="shared" si="4"/>
        <v>490.97</v>
      </c>
      <c r="M16" s="2"/>
      <c r="N16" s="85">
        <v>559</v>
      </c>
      <c r="O16" s="85">
        <v>27406.85</v>
      </c>
      <c r="P16" s="85">
        <v>614</v>
      </c>
      <c r="Q16" s="85">
        <v>12510.552</v>
      </c>
      <c r="R16" s="2"/>
      <c r="S16" s="91">
        <v>559</v>
      </c>
      <c r="T16" s="91">
        <v>8916.8499999999985</v>
      </c>
      <c r="U16" s="91">
        <v>614</v>
      </c>
      <c r="V16" s="91">
        <v>925.02199999999993</v>
      </c>
      <c r="W16" s="92">
        <v>559</v>
      </c>
      <c r="X16" s="92">
        <v>8478.08</v>
      </c>
      <c r="Y16" s="92">
        <v>614</v>
      </c>
      <c r="Z16" s="92">
        <v>156452.652</v>
      </c>
      <c r="AA16" s="94">
        <v>559</v>
      </c>
      <c r="AB16" s="94">
        <v>107922.05</v>
      </c>
      <c r="AC16" s="94">
        <v>614</v>
      </c>
      <c r="AD16" s="94">
        <v>1415.992</v>
      </c>
      <c r="AE16" s="3"/>
      <c r="AF16" s="3"/>
      <c r="AG16" s="3"/>
      <c r="AI16" s="3"/>
      <c r="AJ16" s="3"/>
      <c r="AK16" s="3"/>
      <c r="AL16" s="3"/>
      <c r="AN16" s="3"/>
      <c r="AO16" s="3"/>
      <c r="AP16" s="3"/>
      <c r="AQ16" s="3"/>
      <c r="AS16" s="3"/>
      <c r="AT16" s="3"/>
      <c r="AU16" s="3"/>
      <c r="AV16" s="3"/>
      <c r="AX16" s="3"/>
      <c r="AY16" s="3"/>
      <c r="AZ16" s="3"/>
      <c r="BA16" s="3"/>
    </row>
    <row r="17" spans="1:53" s="5" customFormat="1" x14ac:dyDescent="0.2">
      <c r="A17" s="79">
        <v>560</v>
      </c>
      <c r="B17" s="80">
        <f t="shared" si="0"/>
        <v>8751.07</v>
      </c>
      <c r="C17" s="80">
        <v>615</v>
      </c>
      <c r="D17" s="82">
        <f t="shared" si="5"/>
        <v>869.74299999999994</v>
      </c>
      <c r="E17" s="79">
        <v>560</v>
      </c>
      <c r="F17" s="80">
        <f t="shared" si="1"/>
        <v>-77.6299999999992</v>
      </c>
      <c r="G17" s="80">
        <v>615</v>
      </c>
      <c r="H17" s="83">
        <f t="shared" si="2"/>
        <v>152915.90000000002</v>
      </c>
      <c r="I17" s="84">
        <v>560</v>
      </c>
      <c r="J17" s="80">
        <f t="shared" si="3"/>
        <v>99351.5</v>
      </c>
      <c r="K17" s="80">
        <v>615</v>
      </c>
      <c r="L17" s="83">
        <f t="shared" si="4"/>
        <v>536.25</v>
      </c>
      <c r="M17" s="2"/>
      <c r="N17" s="85">
        <v>560</v>
      </c>
      <c r="O17" s="85">
        <v>27792.67</v>
      </c>
      <c r="P17" s="85">
        <v>615</v>
      </c>
      <c r="Q17" s="85">
        <v>12330.743</v>
      </c>
      <c r="R17" s="2"/>
      <c r="S17" s="91">
        <v>560</v>
      </c>
      <c r="T17" s="91">
        <v>8751.07</v>
      </c>
      <c r="U17" s="91">
        <v>615</v>
      </c>
      <c r="V17" s="91">
        <v>869.74299999999994</v>
      </c>
      <c r="W17" s="92">
        <v>560</v>
      </c>
      <c r="X17" s="92">
        <v>8673.44</v>
      </c>
      <c r="Y17" s="92">
        <v>615</v>
      </c>
      <c r="Z17" s="92">
        <v>153785.64300000001</v>
      </c>
      <c r="AA17" s="94">
        <v>560</v>
      </c>
      <c r="AB17" s="94">
        <v>108102.57</v>
      </c>
      <c r="AC17" s="94">
        <v>615</v>
      </c>
      <c r="AD17" s="94">
        <v>1405.9929999999999</v>
      </c>
      <c r="AE17" s="3"/>
      <c r="AF17" s="3"/>
      <c r="AG17" s="3"/>
      <c r="AI17" s="3"/>
      <c r="AJ17" s="3"/>
      <c r="AK17" s="3"/>
      <c r="AL17" s="3"/>
      <c r="AN17" s="3"/>
      <c r="AO17" s="3"/>
      <c r="AP17" s="3"/>
      <c r="AQ17" s="3"/>
      <c r="AS17" s="3"/>
      <c r="AT17" s="3"/>
      <c r="AU17" s="3"/>
      <c r="AV17" s="3"/>
      <c r="AX17" s="3"/>
      <c r="AY17" s="3"/>
      <c r="AZ17" s="3"/>
      <c r="BA17" s="3"/>
    </row>
    <row r="18" spans="1:53" s="5" customFormat="1" x14ac:dyDescent="0.2">
      <c r="A18" s="79">
        <v>561</v>
      </c>
      <c r="B18" s="80">
        <f t="shared" si="0"/>
        <v>8787.9</v>
      </c>
      <c r="C18" s="80">
        <v>616</v>
      </c>
      <c r="D18" s="82">
        <f t="shared" si="5"/>
        <v>865.72899999999993</v>
      </c>
      <c r="E18" s="79">
        <v>561</v>
      </c>
      <c r="F18" s="80">
        <f t="shared" si="1"/>
        <v>-109.32999999999993</v>
      </c>
      <c r="G18" s="80">
        <v>616</v>
      </c>
      <c r="H18" s="83">
        <f t="shared" si="2"/>
        <v>151411.17000000001</v>
      </c>
      <c r="I18" s="84">
        <v>561</v>
      </c>
      <c r="J18" s="80">
        <f t="shared" si="3"/>
        <v>98976.400000000009</v>
      </c>
      <c r="K18" s="80">
        <v>616</v>
      </c>
      <c r="L18" s="83">
        <f t="shared" si="4"/>
        <v>518.4799999999999</v>
      </c>
      <c r="M18" s="2"/>
      <c r="N18" s="85">
        <v>561</v>
      </c>
      <c r="O18" s="85">
        <v>27429.1</v>
      </c>
      <c r="P18" s="85">
        <v>616</v>
      </c>
      <c r="Q18" s="85">
        <v>12071.898999999999</v>
      </c>
      <c r="R18" s="2"/>
      <c r="S18" s="91">
        <v>561</v>
      </c>
      <c r="T18" s="91">
        <v>8787.9</v>
      </c>
      <c r="U18" s="91">
        <v>616</v>
      </c>
      <c r="V18" s="91">
        <v>865.72899999999993</v>
      </c>
      <c r="W18" s="92">
        <v>561</v>
      </c>
      <c r="X18" s="92">
        <v>8678.57</v>
      </c>
      <c r="Y18" s="92">
        <v>616</v>
      </c>
      <c r="Z18" s="92">
        <v>152276.899</v>
      </c>
      <c r="AA18" s="94">
        <v>561</v>
      </c>
      <c r="AB18" s="94">
        <v>107764.3</v>
      </c>
      <c r="AC18" s="94">
        <v>616</v>
      </c>
      <c r="AD18" s="94">
        <v>1384.2089999999998</v>
      </c>
      <c r="AE18" s="3"/>
      <c r="AF18" s="3"/>
      <c r="AG18" s="3"/>
      <c r="AI18" s="3"/>
      <c r="AJ18" s="3"/>
      <c r="AK18" s="3"/>
      <c r="AL18" s="3"/>
      <c r="AN18" s="3"/>
      <c r="AO18" s="3"/>
      <c r="AP18" s="3"/>
      <c r="AQ18" s="3"/>
      <c r="AS18" s="3"/>
      <c r="AT18" s="3"/>
      <c r="AU18" s="3"/>
      <c r="AV18" s="3"/>
      <c r="AX18" s="3"/>
      <c r="AY18" s="3"/>
      <c r="AZ18" s="3"/>
      <c r="BA18" s="3"/>
    </row>
    <row r="19" spans="1:53" s="5" customFormat="1" x14ac:dyDescent="0.2">
      <c r="A19" s="79">
        <v>562</v>
      </c>
      <c r="B19" s="80">
        <f t="shared" si="0"/>
        <v>8770.67</v>
      </c>
      <c r="C19" s="80">
        <v>617</v>
      </c>
      <c r="D19" s="82">
        <f t="shared" si="5"/>
        <v>957.7890000000001</v>
      </c>
      <c r="E19" s="79">
        <v>562</v>
      </c>
      <c r="F19" s="80">
        <f t="shared" si="1"/>
        <v>-102.25</v>
      </c>
      <c r="G19" s="80">
        <v>617</v>
      </c>
      <c r="H19" s="83">
        <f t="shared" si="2"/>
        <v>149172.62000000002</v>
      </c>
      <c r="I19" s="84">
        <v>562</v>
      </c>
      <c r="J19" s="80">
        <f t="shared" si="3"/>
        <v>98620.400000000009</v>
      </c>
      <c r="K19" s="80">
        <v>617</v>
      </c>
      <c r="L19" s="83">
        <f t="shared" si="4"/>
        <v>452.17999999999995</v>
      </c>
      <c r="M19" s="2"/>
      <c r="N19" s="85">
        <v>562</v>
      </c>
      <c r="O19" s="85">
        <v>27254.07</v>
      </c>
      <c r="P19" s="85">
        <v>617</v>
      </c>
      <c r="Q19" s="85">
        <v>12001.409</v>
      </c>
      <c r="R19" s="2"/>
      <c r="S19" s="91">
        <v>562</v>
      </c>
      <c r="T19" s="91">
        <v>8770.67</v>
      </c>
      <c r="U19" s="91">
        <v>617</v>
      </c>
      <c r="V19" s="91">
        <v>957.7890000000001</v>
      </c>
      <c r="W19" s="92">
        <v>562</v>
      </c>
      <c r="X19" s="92">
        <v>8668.42</v>
      </c>
      <c r="Y19" s="92">
        <v>617</v>
      </c>
      <c r="Z19" s="92">
        <v>150130.40900000001</v>
      </c>
      <c r="AA19" s="94">
        <v>562</v>
      </c>
      <c r="AB19" s="94">
        <v>107391.07</v>
      </c>
      <c r="AC19" s="94">
        <v>617</v>
      </c>
      <c r="AD19" s="94">
        <v>1409.9690000000001</v>
      </c>
      <c r="AE19" s="3"/>
      <c r="AF19" s="3"/>
      <c r="AG19" s="3"/>
      <c r="AI19" s="3"/>
      <c r="AJ19" s="3"/>
      <c r="AK19" s="3"/>
      <c r="AL19" s="3"/>
      <c r="AN19" s="3"/>
      <c r="AO19" s="3"/>
      <c r="AP19" s="3"/>
      <c r="AQ19" s="3"/>
      <c r="AS19" s="3"/>
      <c r="AT19" s="3"/>
      <c r="AU19" s="3"/>
      <c r="AV19" s="3"/>
      <c r="AX19" s="3"/>
      <c r="AY19" s="3"/>
      <c r="AZ19" s="3"/>
      <c r="BA19" s="3"/>
    </row>
    <row r="20" spans="1:53" s="5" customFormat="1" x14ac:dyDescent="0.2">
      <c r="A20" s="79">
        <v>563</v>
      </c>
      <c r="B20" s="80">
        <f t="shared" si="0"/>
        <v>8621</v>
      </c>
      <c r="C20" s="80">
        <v>618</v>
      </c>
      <c r="D20" s="82">
        <f t="shared" si="5"/>
        <v>888.73099999999988</v>
      </c>
      <c r="E20" s="79">
        <v>563</v>
      </c>
      <c r="F20" s="80">
        <f t="shared" si="1"/>
        <v>44.739999999999782</v>
      </c>
      <c r="G20" s="80">
        <v>618</v>
      </c>
      <c r="H20" s="83">
        <f t="shared" si="2"/>
        <v>146732.18</v>
      </c>
      <c r="I20" s="84">
        <v>563</v>
      </c>
      <c r="J20" s="80">
        <f t="shared" si="3"/>
        <v>97397.31</v>
      </c>
      <c r="K20" s="80">
        <v>618</v>
      </c>
      <c r="L20" s="83">
        <f t="shared" si="4"/>
        <v>504.45999999999992</v>
      </c>
      <c r="M20" s="3"/>
      <c r="N20" s="85">
        <v>563</v>
      </c>
      <c r="O20" s="85">
        <v>26966.81</v>
      </c>
      <c r="P20" s="85">
        <v>618</v>
      </c>
      <c r="Q20" s="85">
        <v>11941.511</v>
      </c>
      <c r="R20" s="2"/>
      <c r="S20" s="91">
        <v>563</v>
      </c>
      <c r="T20" s="91">
        <v>8621</v>
      </c>
      <c r="U20" s="91">
        <v>618</v>
      </c>
      <c r="V20" s="91">
        <v>888.73099999999988</v>
      </c>
      <c r="W20" s="92">
        <v>563</v>
      </c>
      <c r="X20" s="92">
        <v>8665.74</v>
      </c>
      <c r="Y20" s="92">
        <v>618</v>
      </c>
      <c r="Z20" s="92">
        <v>147620.91099999999</v>
      </c>
      <c r="AA20" s="94">
        <v>563</v>
      </c>
      <c r="AB20" s="94">
        <v>106018.31</v>
      </c>
      <c r="AC20" s="94">
        <v>618</v>
      </c>
      <c r="AD20" s="94">
        <v>1393.1909999999998</v>
      </c>
      <c r="AE20" s="3"/>
      <c r="AF20" s="3"/>
      <c r="AG20" s="3"/>
      <c r="AI20" s="3"/>
      <c r="AJ20" s="3"/>
      <c r="AK20" s="3"/>
      <c r="AL20" s="3"/>
      <c r="AN20" s="3"/>
      <c r="AO20" s="3"/>
      <c r="AP20" s="3"/>
      <c r="AQ20" s="3"/>
      <c r="AS20" s="3"/>
      <c r="AT20" s="3"/>
      <c r="AU20" s="3"/>
      <c r="AV20" s="3"/>
      <c r="AX20" s="3"/>
      <c r="AY20" s="3"/>
      <c r="AZ20" s="3"/>
      <c r="BA20" s="3"/>
    </row>
    <row r="21" spans="1:53" s="5" customFormat="1" x14ac:dyDescent="0.2">
      <c r="A21" s="79">
        <v>564</v>
      </c>
      <c r="B21" s="80">
        <f t="shared" si="0"/>
        <v>8696.5300000000007</v>
      </c>
      <c r="C21" s="80">
        <v>619</v>
      </c>
      <c r="D21" s="82">
        <f t="shared" si="5"/>
        <v>897.99699999999996</v>
      </c>
      <c r="E21" s="79">
        <v>564</v>
      </c>
      <c r="F21" s="80">
        <f t="shared" si="1"/>
        <v>-41.470000000001164</v>
      </c>
      <c r="G21" s="80">
        <v>619</v>
      </c>
      <c r="H21" s="83">
        <f t="shared" si="2"/>
        <v>144214.16</v>
      </c>
      <c r="I21" s="84">
        <v>564</v>
      </c>
      <c r="J21" s="80">
        <f t="shared" si="3"/>
        <v>95454.05</v>
      </c>
      <c r="K21" s="80">
        <v>619</v>
      </c>
      <c r="L21" s="83">
        <f t="shared" si="4"/>
        <v>440.65</v>
      </c>
      <c r="M21" s="3"/>
      <c r="N21" s="85">
        <v>564</v>
      </c>
      <c r="O21" s="85">
        <v>26523.980000000003</v>
      </c>
      <c r="P21" s="85">
        <v>619</v>
      </c>
      <c r="Q21" s="85">
        <v>11597.857</v>
      </c>
      <c r="R21" s="2"/>
      <c r="S21" s="91">
        <v>564</v>
      </c>
      <c r="T21" s="91">
        <v>8696.5300000000007</v>
      </c>
      <c r="U21" s="91">
        <v>619</v>
      </c>
      <c r="V21" s="91">
        <v>897.99699999999996</v>
      </c>
      <c r="W21" s="92">
        <v>564</v>
      </c>
      <c r="X21" s="92">
        <v>8655.06</v>
      </c>
      <c r="Y21" s="92">
        <v>619</v>
      </c>
      <c r="Z21" s="92">
        <v>145112.15700000001</v>
      </c>
      <c r="AA21" s="94">
        <v>564</v>
      </c>
      <c r="AB21" s="94">
        <v>104150.58</v>
      </c>
      <c r="AC21" s="94">
        <v>619</v>
      </c>
      <c r="AD21" s="94">
        <v>1338.6469999999999</v>
      </c>
      <c r="AE21" s="3"/>
      <c r="AF21" s="3"/>
      <c r="AG21" s="3"/>
      <c r="AI21" s="3"/>
      <c r="AJ21" s="3"/>
      <c r="AK21" s="3"/>
      <c r="AL21" s="3"/>
      <c r="AN21" s="3"/>
      <c r="AO21" s="3"/>
      <c r="AP21" s="3"/>
      <c r="AQ21" s="3"/>
      <c r="AS21" s="3"/>
      <c r="AT21" s="3"/>
      <c r="AU21" s="3"/>
      <c r="AV21" s="3"/>
      <c r="AX21" s="3"/>
      <c r="AY21" s="3"/>
      <c r="AZ21" s="3"/>
      <c r="BA21" s="3"/>
    </row>
    <row r="22" spans="1:53" s="5" customFormat="1" x14ac:dyDescent="0.2">
      <c r="A22" s="79">
        <v>565</v>
      </c>
      <c r="B22" s="80">
        <f t="shared" si="0"/>
        <v>8551.4</v>
      </c>
      <c r="C22" s="80">
        <v>620</v>
      </c>
      <c r="D22" s="82">
        <f t="shared" si="5"/>
        <v>848.46399999999994</v>
      </c>
      <c r="E22" s="79">
        <v>565</v>
      </c>
      <c r="F22" s="80">
        <f t="shared" si="1"/>
        <v>159.04999999999927</v>
      </c>
      <c r="G22" s="80">
        <v>620</v>
      </c>
      <c r="H22" s="83">
        <f t="shared" si="2"/>
        <v>141937.19</v>
      </c>
      <c r="I22" s="84">
        <v>565</v>
      </c>
      <c r="J22" s="80">
        <f t="shared" si="3"/>
        <v>92603.650000000009</v>
      </c>
      <c r="K22" s="80">
        <v>620</v>
      </c>
      <c r="L22" s="83">
        <f t="shared" si="4"/>
        <v>507.96000000000004</v>
      </c>
      <c r="M22" s="3"/>
      <c r="N22" s="85">
        <v>565</v>
      </c>
      <c r="O22" s="85">
        <v>26154.85</v>
      </c>
      <c r="P22" s="85">
        <v>620</v>
      </c>
      <c r="Q22" s="85">
        <v>11486.454</v>
      </c>
      <c r="R22" s="2"/>
      <c r="S22" s="91">
        <v>565</v>
      </c>
      <c r="T22" s="91">
        <v>8551.4</v>
      </c>
      <c r="U22" s="91">
        <v>620</v>
      </c>
      <c r="V22" s="91">
        <v>848.46399999999994</v>
      </c>
      <c r="W22" s="92">
        <v>565</v>
      </c>
      <c r="X22" s="92">
        <v>8710.4499999999989</v>
      </c>
      <c r="Y22" s="92">
        <v>620</v>
      </c>
      <c r="Z22" s="92">
        <v>142785.65400000001</v>
      </c>
      <c r="AA22" s="94">
        <v>565</v>
      </c>
      <c r="AB22" s="94">
        <v>101155.05</v>
      </c>
      <c r="AC22" s="94">
        <v>620</v>
      </c>
      <c r="AD22" s="94">
        <v>1356.424</v>
      </c>
      <c r="AE22" s="3"/>
      <c r="AF22" s="3"/>
      <c r="AG22" s="3"/>
      <c r="AI22" s="3"/>
      <c r="AJ22" s="3"/>
      <c r="AK22" s="3"/>
      <c r="AL22" s="3"/>
      <c r="AN22" s="3"/>
      <c r="AO22" s="3"/>
      <c r="AP22" s="3"/>
      <c r="AQ22" s="3"/>
      <c r="AS22" s="3"/>
      <c r="AT22" s="3"/>
      <c r="AU22" s="3"/>
      <c r="AV22" s="3"/>
      <c r="AX22" s="3"/>
      <c r="AY22" s="3"/>
      <c r="AZ22" s="3"/>
      <c r="BA22" s="3"/>
    </row>
    <row r="23" spans="1:53" s="5" customFormat="1" x14ac:dyDescent="0.2">
      <c r="A23" s="79">
        <v>566</v>
      </c>
      <c r="B23" s="80">
        <f t="shared" si="0"/>
        <v>8418.3499999999985</v>
      </c>
      <c r="C23" s="80">
        <v>621</v>
      </c>
      <c r="D23" s="82">
        <f t="shared" si="5"/>
        <v>926.25599999999997</v>
      </c>
      <c r="E23" s="79">
        <v>566</v>
      </c>
      <c r="F23" s="80">
        <f t="shared" si="1"/>
        <v>267.94000000000233</v>
      </c>
      <c r="G23" s="80">
        <v>621</v>
      </c>
      <c r="H23" s="83">
        <f t="shared" si="2"/>
        <v>138184.91</v>
      </c>
      <c r="I23" s="84">
        <v>566</v>
      </c>
      <c r="J23" s="80">
        <f t="shared" si="3"/>
        <v>90616.44</v>
      </c>
      <c r="K23" s="80">
        <v>621</v>
      </c>
      <c r="L23" s="83">
        <f t="shared" si="4"/>
        <v>403.36</v>
      </c>
      <c r="M23" s="3"/>
      <c r="N23" s="85">
        <v>566</v>
      </c>
      <c r="O23" s="85">
        <v>25365.09</v>
      </c>
      <c r="P23" s="85">
        <v>621</v>
      </c>
      <c r="Q23" s="85">
        <v>11198.366</v>
      </c>
      <c r="R23" s="2"/>
      <c r="S23" s="91">
        <v>566</v>
      </c>
      <c r="T23" s="91">
        <v>8418.3499999999985</v>
      </c>
      <c r="U23" s="91">
        <v>621</v>
      </c>
      <c r="V23" s="91">
        <v>926.25599999999997</v>
      </c>
      <c r="W23" s="92">
        <v>566</v>
      </c>
      <c r="X23" s="92">
        <v>8686.2900000000009</v>
      </c>
      <c r="Y23" s="92">
        <v>621</v>
      </c>
      <c r="Z23" s="92">
        <v>139111.166</v>
      </c>
      <c r="AA23" s="94">
        <v>566</v>
      </c>
      <c r="AB23" s="94">
        <v>99034.79</v>
      </c>
      <c r="AC23" s="94">
        <v>621</v>
      </c>
      <c r="AD23" s="94">
        <v>1329.616</v>
      </c>
      <c r="AE23" s="3"/>
      <c r="AF23" s="3"/>
      <c r="AG23" s="3"/>
      <c r="AI23" s="3"/>
      <c r="AJ23" s="3"/>
      <c r="AK23" s="3"/>
      <c r="AL23" s="3"/>
      <c r="AN23" s="3"/>
      <c r="AO23" s="3"/>
      <c r="AP23" s="3"/>
      <c r="AQ23" s="3"/>
      <c r="AS23" s="3"/>
      <c r="AT23" s="3"/>
      <c r="AU23" s="3"/>
      <c r="AV23" s="3"/>
      <c r="AX23" s="3"/>
      <c r="AY23" s="3"/>
      <c r="AZ23" s="3"/>
      <c r="BA23" s="3"/>
    </row>
    <row r="24" spans="1:53" s="5" customFormat="1" x14ac:dyDescent="0.2">
      <c r="A24" s="79">
        <v>567</v>
      </c>
      <c r="B24" s="80">
        <f t="shared" si="0"/>
        <v>8291.7699999999986</v>
      </c>
      <c r="C24" s="80">
        <v>622</v>
      </c>
      <c r="D24" s="82">
        <f t="shared" si="5"/>
        <v>903.23599999999999</v>
      </c>
      <c r="E24" s="79">
        <v>567</v>
      </c>
      <c r="F24" s="80">
        <f t="shared" si="1"/>
        <v>574.9900000000016</v>
      </c>
      <c r="G24" s="80">
        <v>622</v>
      </c>
      <c r="H24" s="83">
        <f t="shared" si="2"/>
        <v>135874.43</v>
      </c>
      <c r="I24" s="84">
        <v>567</v>
      </c>
      <c r="J24" s="80">
        <f t="shared" si="3"/>
        <v>88204.29</v>
      </c>
      <c r="K24" s="80">
        <v>622</v>
      </c>
      <c r="L24" s="83">
        <f t="shared" si="4"/>
        <v>416.87000000000023</v>
      </c>
      <c r="M24" s="3"/>
      <c r="N24" s="85">
        <v>567</v>
      </c>
      <c r="O24" s="85">
        <v>25157.460000000003</v>
      </c>
      <c r="P24" s="85">
        <v>622</v>
      </c>
      <c r="Q24" s="85">
        <v>10861.366</v>
      </c>
      <c r="R24" s="2"/>
      <c r="S24" s="91">
        <v>567</v>
      </c>
      <c r="T24" s="91">
        <v>8291.7699999999986</v>
      </c>
      <c r="U24" s="91">
        <v>622</v>
      </c>
      <c r="V24" s="91">
        <v>903.23599999999999</v>
      </c>
      <c r="W24" s="92">
        <v>567</v>
      </c>
      <c r="X24" s="92">
        <v>8866.76</v>
      </c>
      <c r="Y24" s="92">
        <v>622</v>
      </c>
      <c r="Z24" s="92">
        <v>136777.666</v>
      </c>
      <c r="AA24" s="94">
        <v>567</v>
      </c>
      <c r="AB24" s="94">
        <v>96496.06</v>
      </c>
      <c r="AC24" s="94">
        <v>622</v>
      </c>
      <c r="AD24" s="94">
        <v>1320.1060000000002</v>
      </c>
      <c r="AE24" s="3"/>
      <c r="AF24" s="3"/>
      <c r="AG24" s="3"/>
      <c r="AI24" s="3"/>
      <c r="AJ24" s="3"/>
      <c r="AK24" s="3"/>
      <c r="AL24" s="3"/>
      <c r="AN24" s="3"/>
      <c r="AO24" s="3"/>
      <c r="AP24" s="3"/>
      <c r="AQ24" s="3"/>
      <c r="AS24" s="3"/>
      <c r="AT24" s="3"/>
      <c r="AU24" s="3"/>
      <c r="AV24" s="3"/>
      <c r="AX24" s="3"/>
      <c r="AY24" s="3"/>
      <c r="AZ24" s="3"/>
      <c r="BA24" s="3"/>
    </row>
    <row r="25" spans="1:53" s="5" customFormat="1" x14ac:dyDescent="0.2">
      <c r="A25" s="79">
        <v>568</v>
      </c>
      <c r="B25" s="80">
        <f t="shared" si="0"/>
        <v>8205.1</v>
      </c>
      <c r="C25" s="80">
        <v>623</v>
      </c>
      <c r="D25" s="82">
        <f t="shared" si="5"/>
        <v>843.67399999999998</v>
      </c>
      <c r="E25" s="79">
        <v>568</v>
      </c>
      <c r="F25" s="80">
        <f t="shared" si="1"/>
        <v>754.96999999999935</v>
      </c>
      <c r="G25" s="80">
        <v>623</v>
      </c>
      <c r="H25" s="83">
        <f t="shared" si="2"/>
        <v>132289.25</v>
      </c>
      <c r="I25" s="84">
        <v>568</v>
      </c>
      <c r="J25" s="80">
        <f t="shared" si="3"/>
        <v>84973.97</v>
      </c>
      <c r="K25" s="80">
        <v>623</v>
      </c>
      <c r="L25" s="83">
        <f t="shared" si="4"/>
        <v>497.43000000000006</v>
      </c>
      <c r="M25" s="3"/>
      <c r="N25" s="85">
        <v>568</v>
      </c>
      <c r="O25" s="85">
        <v>24079.37</v>
      </c>
      <c r="P25" s="85">
        <v>623</v>
      </c>
      <c r="Q25" s="85">
        <v>10627.824000000001</v>
      </c>
      <c r="R25" s="2"/>
      <c r="S25" s="91">
        <v>568</v>
      </c>
      <c r="T25" s="91">
        <v>8205.1</v>
      </c>
      <c r="U25" s="91">
        <v>623</v>
      </c>
      <c r="V25" s="91">
        <v>843.67399999999998</v>
      </c>
      <c r="W25" s="92">
        <v>568</v>
      </c>
      <c r="X25" s="92">
        <v>8960.07</v>
      </c>
      <c r="Y25" s="92">
        <v>623</v>
      </c>
      <c r="Z25" s="92">
        <v>133132.924</v>
      </c>
      <c r="AA25" s="94">
        <v>568</v>
      </c>
      <c r="AB25" s="94">
        <v>93179.07</v>
      </c>
      <c r="AC25" s="94">
        <v>623</v>
      </c>
      <c r="AD25" s="94">
        <v>1341.104</v>
      </c>
      <c r="AE25" s="3"/>
      <c r="AF25" s="3"/>
      <c r="AG25" s="3"/>
      <c r="AI25" s="3"/>
      <c r="AJ25" s="3"/>
      <c r="AK25" s="3"/>
      <c r="AL25" s="3"/>
      <c r="AN25" s="3"/>
      <c r="AO25" s="3"/>
      <c r="AP25" s="3"/>
      <c r="AQ25" s="3"/>
      <c r="AS25" s="3"/>
      <c r="AT25" s="3"/>
      <c r="AU25" s="3"/>
      <c r="AV25" s="3"/>
      <c r="AX25" s="3"/>
      <c r="AY25" s="3"/>
      <c r="AZ25" s="3"/>
      <c r="BA25" s="3"/>
    </row>
    <row r="26" spans="1:53" s="5" customFormat="1" x14ac:dyDescent="0.2">
      <c r="A26" s="79">
        <v>569</v>
      </c>
      <c r="B26" s="80">
        <f t="shared" si="0"/>
        <v>8059.1299999999992</v>
      </c>
      <c r="C26" s="80">
        <v>624</v>
      </c>
      <c r="D26" s="82">
        <f t="shared" si="5"/>
        <v>817.66899999999998</v>
      </c>
      <c r="E26" s="79">
        <v>569</v>
      </c>
      <c r="F26" s="80">
        <f t="shared" si="1"/>
        <v>1084.9300000000003</v>
      </c>
      <c r="G26" s="80">
        <v>624</v>
      </c>
      <c r="H26" s="83">
        <f t="shared" si="2"/>
        <v>127875.25</v>
      </c>
      <c r="I26" s="84">
        <v>569</v>
      </c>
      <c r="J26" s="80">
        <f t="shared" si="3"/>
        <v>82260.12999999999</v>
      </c>
      <c r="K26" s="80">
        <v>624</v>
      </c>
      <c r="L26" s="83">
        <f t="shared" si="4"/>
        <v>469.65</v>
      </c>
      <c r="M26" s="3"/>
      <c r="N26" s="85">
        <v>569</v>
      </c>
      <c r="O26" s="85">
        <v>23573.56</v>
      </c>
      <c r="P26" s="85">
        <v>624</v>
      </c>
      <c r="Q26" s="85">
        <v>10314.119000000001</v>
      </c>
      <c r="R26" s="2"/>
      <c r="S26" s="91">
        <v>569</v>
      </c>
      <c r="T26" s="91">
        <v>8059.1299999999992</v>
      </c>
      <c r="U26" s="91">
        <v>624</v>
      </c>
      <c r="V26" s="91">
        <v>817.66899999999998</v>
      </c>
      <c r="W26" s="92">
        <v>569</v>
      </c>
      <c r="X26" s="92">
        <v>9144.06</v>
      </c>
      <c r="Y26" s="92">
        <v>624</v>
      </c>
      <c r="Z26" s="92">
        <v>128692.91899999999</v>
      </c>
      <c r="AA26" s="94">
        <v>569</v>
      </c>
      <c r="AB26" s="94">
        <v>90319.26</v>
      </c>
      <c r="AC26" s="94">
        <v>624</v>
      </c>
      <c r="AD26" s="94">
        <v>1287.319</v>
      </c>
      <c r="AE26" s="3"/>
      <c r="AF26" s="3"/>
      <c r="AG26" s="3"/>
      <c r="AI26" s="3"/>
      <c r="AJ26" s="3"/>
      <c r="AK26" s="3"/>
      <c r="AL26" s="3"/>
      <c r="AN26" s="3"/>
      <c r="AO26" s="3"/>
      <c r="AP26" s="3"/>
      <c r="AQ26" s="3"/>
      <c r="AS26" s="3"/>
      <c r="AT26" s="3"/>
      <c r="AU26" s="3"/>
      <c r="AV26" s="3"/>
      <c r="AX26" s="3"/>
      <c r="AY26" s="3"/>
      <c r="AZ26" s="3"/>
      <c r="BA26" s="3"/>
    </row>
    <row r="27" spans="1:53" s="5" customFormat="1" x14ac:dyDescent="0.2">
      <c r="A27" s="79">
        <v>570</v>
      </c>
      <c r="B27" s="80">
        <f t="shared" si="0"/>
        <v>8013.869999999999</v>
      </c>
      <c r="C27" s="80">
        <v>625</v>
      </c>
      <c r="D27" s="82">
        <f t="shared" si="5"/>
        <v>864.69299999999998</v>
      </c>
      <c r="E27" s="79">
        <v>570</v>
      </c>
      <c r="F27" s="80">
        <f t="shared" si="1"/>
        <v>1249</v>
      </c>
      <c r="G27" s="80">
        <v>625</v>
      </c>
      <c r="H27" s="83">
        <f t="shared" si="2"/>
        <v>124668.98</v>
      </c>
      <c r="I27" s="84">
        <v>570</v>
      </c>
      <c r="J27" s="80">
        <f t="shared" si="3"/>
        <v>79210.200000000012</v>
      </c>
      <c r="K27" s="80">
        <v>625</v>
      </c>
      <c r="L27" s="83">
        <f t="shared" si="4"/>
        <v>381.82999999999993</v>
      </c>
      <c r="M27" s="3"/>
      <c r="N27" s="85">
        <v>570</v>
      </c>
      <c r="O27" s="85">
        <v>22840.27</v>
      </c>
      <c r="P27" s="85">
        <v>625</v>
      </c>
      <c r="Q27" s="85">
        <v>10129.673000000001</v>
      </c>
      <c r="R27" s="2"/>
      <c r="S27" s="91">
        <v>570</v>
      </c>
      <c r="T27" s="91">
        <v>8013.869999999999</v>
      </c>
      <c r="U27" s="91">
        <v>625</v>
      </c>
      <c r="V27" s="91">
        <v>864.69299999999998</v>
      </c>
      <c r="W27" s="92">
        <v>570</v>
      </c>
      <c r="X27" s="92">
        <v>9262.869999999999</v>
      </c>
      <c r="Y27" s="92">
        <v>625</v>
      </c>
      <c r="Z27" s="92">
        <v>125533.673</v>
      </c>
      <c r="AA27" s="94">
        <v>570</v>
      </c>
      <c r="AB27" s="94">
        <v>87224.07</v>
      </c>
      <c r="AC27" s="94">
        <v>625</v>
      </c>
      <c r="AD27" s="94">
        <v>1246.5229999999999</v>
      </c>
      <c r="AE27" s="3"/>
      <c r="AF27" s="3"/>
      <c r="AG27" s="3"/>
      <c r="AI27" s="3"/>
      <c r="AJ27" s="3"/>
      <c r="AK27" s="3"/>
      <c r="AL27" s="3"/>
      <c r="AN27" s="3"/>
      <c r="AO27" s="3"/>
      <c r="AP27" s="3"/>
      <c r="AQ27" s="3"/>
      <c r="AS27" s="3"/>
      <c r="AT27" s="3"/>
      <c r="AU27" s="3"/>
      <c r="AV27" s="3"/>
      <c r="AX27" s="3"/>
      <c r="AY27" s="3"/>
      <c r="AZ27" s="3"/>
      <c r="BA27" s="3"/>
    </row>
    <row r="28" spans="1:53" s="5" customFormat="1" x14ac:dyDescent="0.2">
      <c r="A28" s="79">
        <v>571</v>
      </c>
      <c r="B28" s="80">
        <f t="shared" si="0"/>
        <v>7834.2899999999991</v>
      </c>
      <c r="C28" s="80">
        <v>626</v>
      </c>
      <c r="D28" s="82">
        <f t="shared" si="5"/>
        <v>851.68999999999994</v>
      </c>
      <c r="E28" s="79">
        <v>571</v>
      </c>
      <c r="F28" s="80">
        <f t="shared" si="1"/>
        <v>1530.5200000000004</v>
      </c>
      <c r="G28" s="80">
        <v>626</v>
      </c>
      <c r="H28" s="83">
        <f t="shared" si="2"/>
        <v>121281.73</v>
      </c>
      <c r="I28" s="84">
        <v>571</v>
      </c>
      <c r="J28" s="80">
        <f t="shared" si="3"/>
        <v>76003.12000000001</v>
      </c>
      <c r="K28" s="80">
        <v>626</v>
      </c>
      <c r="L28" s="83">
        <f t="shared" si="4"/>
        <v>387.33000000000004</v>
      </c>
      <c r="M28" s="3"/>
      <c r="N28" s="85">
        <v>571</v>
      </c>
      <c r="O28" s="85">
        <v>22211.61</v>
      </c>
      <c r="P28" s="85">
        <v>626</v>
      </c>
      <c r="Q28" s="85">
        <v>9771.52</v>
      </c>
      <c r="R28" s="2"/>
      <c r="S28" s="91">
        <v>571</v>
      </c>
      <c r="T28" s="91">
        <v>7834.2899999999991</v>
      </c>
      <c r="U28" s="91">
        <v>626</v>
      </c>
      <c r="V28" s="91">
        <v>851.68999999999994</v>
      </c>
      <c r="W28" s="92">
        <v>571</v>
      </c>
      <c r="X28" s="92">
        <v>9364.81</v>
      </c>
      <c r="Y28" s="92">
        <v>626</v>
      </c>
      <c r="Z28" s="92">
        <v>122133.42</v>
      </c>
      <c r="AA28" s="94">
        <v>571</v>
      </c>
      <c r="AB28" s="94">
        <v>83837.41</v>
      </c>
      <c r="AC28" s="94">
        <v>626</v>
      </c>
      <c r="AD28" s="94">
        <v>1239.02</v>
      </c>
      <c r="AE28" s="3"/>
      <c r="AF28" s="3"/>
      <c r="AG28" s="3"/>
      <c r="AI28" s="3"/>
      <c r="AJ28" s="3"/>
      <c r="AK28" s="3"/>
      <c r="AL28" s="3"/>
      <c r="AN28" s="3"/>
      <c r="AO28" s="3"/>
      <c r="AP28" s="3"/>
      <c r="AQ28" s="3"/>
      <c r="AS28" s="3"/>
      <c r="AT28" s="3"/>
      <c r="AU28" s="3"/>
      <c r="AV28" s="3"/>
      <c r="AX28" s="3"/>
      <c r="AY28" s="3"/>
      <c r="AZ28" s="3"/>
      <c r="BA28" s="3"/>
    </row>
    <row r="29" spans="1:53" s="5" customFormat="1" x14ac:dyDescent="0.2">
      <c r="A29" s="79">
        <v>572</v>
      </c>
      <c r="B29" s="80">
        <f t="shared" si="0"/>
        <v>7721.7699999999986</v>
      </c>
      <c r="C29" s="80">
        <v>627</v>
      </c>
      <c r="D29" s="82">
        <f t="shared" si="5"/>
        <v>774.88600000000008</v>
      </c>
      <c r="E29" s="79">
        <v>572</v>
      </c>
      <c r="F29" s="80">
        <f t="shared" si="1"/>
        <v>1887.6400000000012</v>
      </c>
      <c r="G29" s="80">
        <v>627</v>
      </c>
      <c r="H29" s="83">
        <f t="shared" si="2"/>
        <v>119109.53</v>
      </c>
      <c r="I29" s="84">
        <v>572</v>
      </c>
      <c r="J29" s="80">
        <f t="shared" si="3"/>
        <v>72315.239999999991</v>
      </c>
      <c r="K29" s="80">
        <v>627</v>
      </c>
      <c r="L29" s="83">
        <f t="shared" si="4"/>
        <v>451.13</v>
      </c>
      <c r="M29" s="3"/>
      <c r="N29" s="85">
        <v>572</v>
      </c>
      <c r="O29" s="85">
        <v>21310.510000000002</v>
      </c>
      <c r="P29" s="85">
        <v>627</v>
      </c>
      <c r="Q29" s="85">
        <v>9551.7159999999985</v>
      </c>
      <c r="R29" s="2"/>
      <c r="S29" s="91">
        <v>572</v>
      </c>
      <c r="T29" s="91">
        <v>7721.7699999999986</v>
      </c>
      <c r="U29" s="91">
        <v>627</v>
      </c>
      <c r="V29" s="91">
        <v>774.88600000000008</v>
      </c>
      <c r="W29" s="92">
        <v>572</v>
      </c>
      <c r="X29" s="92">
        <v>9609.41</v>
      </c>
      <c r="Y29" s="92">
        <v>627</v>
      </c>
      <c r="Z29" s="92">
        <v>119884.416</v>
      </c>
      <c r="AA29" s="94">
        <v>572</v>
      </c>
      <c r="AB29" s="94">
        <v>80037.009999999995</v>
      </c>
      <c r="AC29" s="94">
        <v>627</v>
      </c>
      <c r="AD29" s="94">
        <v>1226.0160000000001</v>
      </c>
      <c r="AE29" s="3"/>
      <c r="AF29" s="3"/>
      <c r="AG29" s="3"/>
      <c r="AI29" s="3"/>
      <c r="AJ29" s="3"/>
      <c r="AK29" s="3"/>
      <c r="AL29" s="3"/>
      <c r="AN29" s="3"/>
      <c r="AO29" s="3"/>
      <c r="AP29" s="3"/>
      <c r="AQ29" s="3"/>
      <c r="AS29" s="3"/>
      <c r="AT29" s="3"/>
      <c r="AU29" s="3"/>
      <c r="AV29" s="3"/>
      <c r="AX29" s="3"/>
      <c r="AY29" s="3"/>
      <c r="AZ29" s="3"/>
      <c r="BA29" s="3"/>
    </row>
    <row r="30" spans="1:53" s="5" customFormat="1" x14ac:dyDescent="0.2">
      <c r="A30" s="79">
        <v>573</v>
      </c>
      <c r="B30" s="80">
        <f t="shared" si="0"/>
        <v>7372.51</v>
      </c>
      <c r="C30" s="80">
        <v>628</v>
      </c>
      <c r="D30" s="82">
        <f t="shared" si="5"/>
        <v>838.93700000000001</v>
      </c>
      <c r="E30" s="79">
        <v>573</v>
      </c>
      <c r="F30" s="80">
        <f t="shared" si="1"/>
        <v>2590.5699999999997</v>
      </c>
      <c r="G30" s="80">
        <v>628</v>
      </c>
      <c r="H30" s="83">
        <f t="shared" si="2"/>
        <v>116190.98</v>
      </c>
      <c r="I30" s="84">
        <v>573</v>
      </c>
      <c r="J30" s="80">
        <f t="shared" si="3"/>
        <v>69000.97</v>
      </c>
      <c r="K30" s="80">
        <v>628</v>
      </c>
      <c r="L30" s="83">
        <f t="shared" si="4"/>
        <v>333.28000000000009</v>
      </c>
      <c r="M30" s="3"/>
      <c r="N30" s="85">
        <v>573</v>
      </c>
      <c r="O30" s="85">
        <v>20563.980000000003</v>
      </c>
      <c r="P30" s="85">
        <v>628</v>
      </c>
      <c r="Q30" s="85">
        <v>9341.2969999999987</v>
      </c>
      <c r="R30" s="2"/>
      <c r="S30" s="91">
        <v>573</v>
      </c>
      <c r="T30" s="91">
        <v>7372.51</v>
      </c>
      <c r="U30" s="91">
        <v>628</v>
      </c>
      <c r="V30" s="91">
        <v>838.93700000000001</v>
      </c>
      <c r="W30" s="92">
        <v>573</v>
      </c>
      <c r="X30" s="92">
        <v>9963.08</v>
      </c>
      <c r="Y30" s="92">
        <v>628</v>
      </c>
      <c r="Z30" s="92">
        <v>117029.917</v>
      </c>
      <c r="AA30" s="94">
        <v>573</v>
      </c>
      <c r="AB30" s="94">
        <v>76373.48</v>
      </c>
      <c r="AC30" s="94">
        <v>628</v>
      </c>
      <c r="AD30" s="94">
        <v>1172.2170000000001</v>
      </c>
      <c r="AE30" s="3"/>
      <c r="AF30" s="3"/>
      <c r="AG30" s="3"/>
      <c r="AI30" s="3"/>
      <c r="AJ30" s="3"/>
      <c r="AK30" s="3"/>
      <c r="AL30" s="3"/>
      <c r="AN30" s="3"/>
      <c r="AO30" s="3"/>
      <c r="AP30" s="3"/>
      <c r="AQ30" s="3"/>
      <c r="AS30" s="3"/>
      <c r="AT30" s="3"/>
      <c r="AU30" s="3"/>
      <c r="AV30" s="3"/>
      <c r="AX30" s="3"/>
      <c r="AY30" s="3"/>
      <c r="AZ30" s="3"/>
      <c r="BA30" s="3"/>
    </row>
    <row r="31" spans="1:53" s="5" customFormat="1" x14ac:dyDescent="0.2">
      <c r="A31" s="79">
        <v>574</v>
      </c>
      <c r="B31" s="80">
        <f t="shared" si="0"/>
        <v>7197.7899999999991</v>
      </c>
      <c r="C31" s="80">
        <v>629</v>
      </c>
      <c r="D31" s="82">
        <f t="shared" si="5"/>
        <v>826.16399999999999</v>
      </c>
      <c r="E31" s="79">
        <v>574</v>
      </c>
      <c r="F31" s="80">
        <f t="shared" si="1"/>
        <v>2839.83</v>
      </c>
      <c r="G31" s="80">
        <v>629</v>
      </c>
      <c r="H31" s="83">
        <f t="shared" si="2"/>
        <v>113031.76</v>
      </c>
      <c r="I31" s="84">
        <v>574</v>
      </c>
      <c r="J31" s="80">
        <f t="shared" si="3"/>
        <v>65517.630000000012</v>
      </c>
      <c r="K31" s="80">
        <v>629</v>
      </c>
      <c r="L31" s="83">
        <f t="shared" si="4"/>
        <v>373.80999999999995</v>
      </c>
      <c r="M31" s="3"/>
      <c r="N31" s="85">
        <v>574</v>
      </c>
      <c r="O31" s="85">
        <v>19726.52</v>
      </c>
      <c r="P31" s="85">
        <v>629</v>
      </c>
      <c r="Q31" s="85">
        <v>9256.9840000000004</v>
      </c>
      <c r="R31" s="2"/>
      <c r="S31" s="91">
        <v>574</v>
      </c>
      <c r="T31" s="91">
        <v>7197.7899999999991</v>
      </c>
      <c r="U31" s="91">
        <v>629</v>
      </c>
      <c r="V31" s="91">
        <v>826.16399999999999</v>
      </c>
      <c r="W31" s="92">
        <v>574</v>
      </c>
      <c r="X31" s="92">
        <v>10037.619999999999</v>
      </c>
      <c r="Y31" s="92">
        <v>629</v>
      </c>
      <c r="Z31" s="92">
        <v>113857.924</v>
      </c>
      <c r="AA31" s="94">
        <v>574</v>
      </c>
      <c r="AB31" s="94">
        <v>72715.420000000013</v>
      </c>
      <c r="AC31" s="94">
        <v>629</v>
      </c>
      <c r="AD31" s="94">
        <v>1199.9739999999999</v>
      </c>
      <c r="AE31" s="3"/>
      <c r="AF31" s="3"/>
      <c r="AG31" s="3"/>
      <c r="AI31" s="3"/>
      <c r="AJ31" s="3"/>
      <c r="AK31" s="3"/>
      <c r="AL31" s="3"/>
      <c r="AN31" s="3"/>
      <c r="AO31" s="3"/>
      <c r="AP31" s="3"/>
      <c r="AQ31" s="3"/>
      <c r="AS31" s="3"/>
      <c r="AT31" s="3"/>
      <c r="AU31" s="3"/>
      <c r="AV31" s="3"/>
      <c r="AX31" s="3"/>
      <c r="AY31" s="3"/>
      <c r="AZ31" s="3"/>
      <c r="BA31" s="3"/>
    </row>
    <row r="32" spans="1:53" s="5" customFormat="1" x14ac:dyDescent="0.2">
      <c r="A32" s="79">
        <v>575</v>
      </c>
      <c r="B32" s="80">
        <f t="shared" si="0"/>
        <v>6979.7799999999988</v>
      </c>
      <c r="C32" s="80">
        <v>630</v>
      </c>
      <c r="D32" s="82">
        <f t="shared" si="5"/>
        <v>834.41200000000003</v>
      </c>
      <c r="E32" s="79">
        <v>575</v>
      </c>
      <c r="F32" s="80">
        <f t="shared" si="1"/>
        <v>3573.59</v>
      </c>
      <c r="G32" s="80">
        <v>630</v>
      </c>
      <c r="H32" s="83">
        <f t="shared" si="2"/>
        <v>110564.77</v>
      </c>
      <c r="I32" s="84">
        <v>575</v>
      </c>
      <c r="J32" s="80">
        <f t="shared" si="3"/>
        <v>62364.890000000014</v>
      </c>
      <c r="K32" s="80">
        <v>630</v>
      </c>
      <c r="L32" s="83">
        <f t="shared" si="4"/>
        <v>385.30999999999995</v>
      </c>
      <c r="M32" s="3"/>
      <c r="N32" s="85">
        <v>575</v>
      </c>
      <c r="O32" s="85">
        <v>19004.07</v>
      </c>
      <c r="P32" s="85">
        <v>630</v>
      </c>
      <c r="Q32" s="85">
        <v>8977.9320000000007</v>
      </c>
      <c r="R32" s="2"/>
      <c r="S32" s="91">
        <v>575</v>
      </c>
      <c r="T32" s="91">
        <v>6979.7799999999988</v>
      </c>
      <c r="U32" s="91">
        <v>630</v>
      </c>
      <c r="V32" s="91">
        <v>834.41200000000003</v>
      </c>
      <c r="W32" s="92">
        <v>575</v>
      </c>
      <c r="X32" s="92">
        <v>10553.369999999999</v>
      </c>
      <c r="Y32" s="92">
        <v>630</v>
      </c>
      <c r="Z32" s="92">
        <v>111399.182</v>
      </c>
      <c r="AA32" s="94">
        <v>575</v>
      </c>
      <c r="AB32" s="94">
        <v>69344.670000000013</v>
      </c>
      <c r="AC32" s="94">
        <v>630</v>
      </c>
      <c r="AD32" s="94">
        <v>1219.722</v>
      </c>
      <c r="AE32" s="3"/>
      <c r="AF32" s="3"/>
      <c r="AG32" s="3"/>
      <c r="AI32" s="3"/>
      <c r="AJ32" s="3"/>
      <c r="AK32" s="3"/>
      <c r="AL32" s="3"/>
      <c r="AN32" s="3"/>
      <c r="AO32" s="3"/>
      <c r="AP32" s="3"/>
      <c r="AQ32" s="3"/>
      <c r="AS32" s="3"/>
      <c r="AT32" s="3"/>
      <c r="AU32" s="3"/>
      <c r="AV32" s="3"/>
      <c r="AX32" s="3"/>
      <c r="AY32" s="3"/>
      <c r="AZ32" s="3"/>
      <c r="BA32" s="3"/>
    </row>
    <row r="33" spans="1:53" s="5" customFormat="1" x14ac:dyDescent="0.2">
      <c r="A33" s="79">
        <v>576</v>
      </c>
      <c r="B33" s="80">
        <f t="shared" si="0"/>
        <v>6802.01</v>
      </c>
      <c r="C33" s="80">
        <v>631</v>
      </c>
      <c r="D33" s="82">
        <f t="shared" si="5"/>
        <v>774.875</v>
      </c>
      <c r="E33" s="79">
        <v>576</v>
      </c>
      <c r="F33" s="80">
        <f t="shared" si="1"/>
        <v>4157.5200000000004</v>
      </c>
      <c r="G33" s="80">
        <v>631</v>
      </c>
      <c r="H33" s="83">
        <f t="shared" si="2"/>
        <v>107779.55</v>
      </c>
      <c r="I33" s="84">
        <v>576</v>
      </c>
      <c r="J33" s="80">
        <f t="shared" si="3"/>
        <v>59427.62</v>
      </c>
      <c r="K33" s="80">
        <v>631</v>
      </c>
      <c r="L33" s="83">
        <f t="shared" si="4"/>
        <v>368.53999999999996</v>
      </c>
      <c r="M33" s="3"/>
      <c r="N33" s="85">
        <v>576</v>
      </c>
      <c r="O33" s="85">
        <v>18207.230000000003</v>
      </c>
      <c r="P33" s="85">
        <v>631</v>
      </c>
      <c r="Q33" s="85">
        <v>8744.1449999999986</v>
      </c>
      <c r="R33" s="2"/>
      <c r="S33" s="91">
        <v>576</v>
      </c>
      <c r="T33" s="91">
        <v>6802.01</v>
      </c>
      <c r="U33" s="91">
        <v>631</v>
      </c>
      <c r="V33" s="91">
        <v>774.875</v>
      </c>
      <c r="W33" s="92">
        <v>576</v>
      </c>
      <c r="X33" s="92">
        <v>10959.53</v>
      </c>
      <c r="Y33" s="92">
        <v>631</v>
      </c>
      <c r="Z33" s="92">
        <v>108554.425</v>
      </c>
      <c r="AA33" s="94">
        <v>576</v>
      </c>
      <c r="AB33" s="94">
        <v>66229.63</v>
      </c>
      <c r="AC33" s="94">
        <v>631</v>
      </c>
      <c r="AD33" s="94">
        <v>1143.415</v>
      </c>
      <c r="AE33" s="3"/>
      <c r="AF33" s="3"/>
      <c r="AG33" s="3"/>
      <c r="AI33" s="3"/>
      <c r="AJ33" s="3"/>
      <c r="AK33" s="3"/>
      <c r="AL33" s="3"/>
      <c r="AN33" s="3"/>
      <c r="AO33" s="3"/>
      <c r="AP33" s="3"/>
      <c r="AQ33" s="3"/>
      <c r="AS33" s="3"/>
      <c r="AT33" s="3"/>
      <c r="AU33" s="3"/>
      <c r="AV33" s="3"/>
      <c r="AX33" s="3"/>
      <c r="AY33" s="3"/>
      <c r="AZ33" s="3"/>
      <c r="BA33" s="3"/>
    </row>
    <row r="34" spans="1:53" s="5" customFormat="1" x14ac:dyDescent="0.2">
      <c r="A34" s="79">
        <v>577</v>
      </c>
      <c r="B34" s="80">
        <f t="shared" si="0"/>
        <v>6580.84</v>
      </c>
      <c r="C34" s="80">
        <v>632</v>
      </c>
      <c r="D34" s="82">
        <f t="shared" si="5"/>
        <v>805.13900000000001</v>
      </c>
      <c r="E34" s="79">
        <v>577</v>
      </c>
      <c r="F34" s="80">
        <f t="shared" si="1"/>
        <v>5082.83</v>
      </c>
      <c r="G34" s="80">
        <v>632</v>
      </c>
      <c r="H34" s="83">
        <f t="shared" si="2"/>
        <v>105460.79000000001</v>
      </c>
      <c r="I34" s="84">
        <v>577</v>
      </c>
      <c r="J34" s="80">
        <f t="shared" si="3"/>
        <v>57233.729999999996</v>
      </c>
      <c r="K34" s="80">
        <v>632</v>
      </c>
      <c r="L34" s="83">
        <f t="shared" si="4"/>
        <v>334.2700000000001</v>
      </c>
      <c r="M34" s="3"/>
      <c r="N34" s="85">
        <v>577</v>
      </c>
      <c r="O34" s="85">
        <v>17654.77</v>
      </c>
      <c r="P34" s="85">
        <v>632</v>
      </c>
      <c r="Q34" s="85">
        <v>8575.759</v>
      </c>
      <c r="R34" s="2"/>
      <c r="S34" s="91">
        <v>577</v>
      </c>
      <c r="T34" s="91">
        <v>6580.84</v>
      </c>
      <c r="U34" s="91">
        <v>632</v>
      </c>
      <c r="V34" s="91">
        <v>805.13900000000001</v>
      </c>
      <c r="W34" s="92">
        <v>577</v>
      </c>
      <c r="X34" s="92">
        <v>11663.67</v>
      </c>
      <c r="Y34" s="92">
        <v>632</v>
      </c>
      <c r="Z34" s="92">
        <v>106265.929</v>
      </c>
      <c r="AA34" s="94">
        <v>577</v>
      </c>
      <c r="AB34" s="94">
        <v>63814.57</v>
      </c>
      <c r="AC34" s="94">
        <v>632</v>
      </c>
      <c r="AD34" s="94">
        <v>1139.4090000000001</v>
      </c>
      <c r="AE34" s="3"/>
      <c r="AF34" s="3"/>
      <c r="AG34" s="3"/>
      <c r="AI34" s="3"/>
      <c r="AJ34" s="3"/>
      <c r="AK34" s="3"/>
      <c r="AL34" s="3"/>
      <c r="AN34" s="3"/>
      <c r="AO34" s="3"/>
      <c r="AP34" s="3"/>
      <c r="AQ34" s="3"/>
      <c r="AS34" s="3"/>
      <c r="AT34" s="3"/>
      <c r="AU34" s="3"/>
      <c r="AV34" s="3"/>
      <c r="AX34" s="3"/>
      <c r="AY34" s="3"/>
      <c r="AZ34" s="3"/>
      <c r="BA34" s="3"/>
    </row>
    <row r="35" spans="1:53" s="5" customFormat="1" x14ac:dyDescent="0.2">
      <c r="A35" s="79">
        <v>578</v>
      </c>
      <c r="B35" s="80">
        <f t="shared" si="0"/>
        <v>6380.83</v>
      </c>
      <c r="C35" s="80">
        <v>633</v>
      </c>
      <c r="D35" s="82">
        <f t="shared" si="5"/>
        <v>770.86900000000003</v>
      </c>
      <c r="E35" s="79">
        <v>578</v>
      </c>
      <c r="F35" s="80">
        <f t="shared" si="1"/>
        <v>6103.6400000000012</v>
      </c>
      <c r="G35" s="80">
        <v>633</v>
      </c>
      <c r="H35" s="83">
        <f t="shared" si="2"/>
        <v>103122.56</v>
      </c>
      <c r="I35" s="84">
        <v>578</v>
      </c>
      <c r="J35" s="80">
        <f t="shared" si="3"/>
        <v>55328.24</v>
      </c>
      <c r="K35" s="80">
        <v>633</v>
      </c>
      <c r="L35" s="83">
        <f t="shared" si="4"/>
        <v>384.29999999999984</v>
      </c>
      <c r="M35" s="3"/>
      <c r="N35" s="85">
        <v>578</v>
      </c>
      <c r="O35" s="85">
        <v>17257.57</v>
      </c>
      <c r="P35" s="85">
        <v>633</v>
      </c>
      <c r="Q35" s="85">
        <v>8514.219000000001</v>
      </c>
      <c r="R35" s="2"/>
      <c r="S35" s="91">
        <v>578</v>
      </c>
      <c r="T35" s="91">
        <v>6380.83</v>
      </c>
      <c r="U35" s="91">
        <v>633</v>
      </c>
      <c r="V35" s="91">
        <v>770.86900000000003</v>
      </c>
      <c r="W35" s="92">
        <v>578</v>
      </c>
      <c r="X35" s="92">
        <v>12484.470000000001</v>
      </c>
      <c r="Y35" s="92">
        <v>633</v>
      </c>
      <c r="Z35" s="92">
        <v>103893.429</v>
      </c>
      <c r="AA35" s="94">
        <v>578</v>
      </c>
      <c r="AB35" s="94">
        <v>61709.07</v>
      </c>
      <c r="AC35" s="94">
        <v>633</v>
      </c>
      <c r="AD35" s="94">
        <v>1155.1689999999999</v>
      </c>
      <c r="AE35" s="3"/>
      <c r="AF35" s="3"/>
      <c r="AG35" s="3"/>
      <c r="AI35" s="3"/>
      <c r="AJ35" s="3"/>
      <c r="AK35" s="3"/>
      <c r="AL35" s="3"/>
      <c r="AN35" s="3"/>
      <c r="AO35" s="3"/>
      <c r="AP35" s="3"/>
      <c r="AQ35" s="3"/>
      <c r="AS35" s="3"/>
      <c r="AT35" s="3"/>
      <c r="AU35" s="3"/>
      <c r="AV35" s="3"/>
      <c r="AX35" s="3"/>
      <c r="AY35" s="3"/>
      <c r="AZ35" s="3"/>
      <c r="BA35" s="3"/>
    </row>
    <row r="36" spans="1:53" s="5" customFormat="1" x14ac:dyDescent="0.2">
      <c r="A36" s="79">
        <v>579</v>
      </c>
      <c r="B36" s="80">
        <f t="shared" si="0"/>
        <v>6267.86</v>
      </c>
      <c r="C36" s="80">
        <v>634</v>
      </c>
      <c r="D36" s="82">
        <f t="shared" si="5"/>
        <v>780.38499999999999</v>
      </c>
      <c r="E36" s="79">
        <v>579</v>
      </c>
      <c r="F36" s="80">
        <f t="shared" si="1"/>
        <v>7176.56</v>
      </c>
      <c r="G36" s="80">
        <v>634</v>
      </c>
      <c r="H36" s="83">
        <f t="shared" si="2"/>
        <v>100270.79000000001</v>
      </c>
      <c r="I36" s="84">
        <v>579</v>
      </c>
      <c r="J36" s="80">
        <f t="shared" si="3"/>
        <v>53525.46</v>
      </c>
      <c r="K36" s="80">
        <v>634</v>
      </c>
      <c r="L36" s="83">
        <f t="shared" si="4"/>
        <v>334.26</v>
      </c>
      <c r="M36" s="3"/>
      <c r="N36" s="85">
        <v>579</v>
      </c>
      <c r="O36" s="85">
        <v>16841.22</v>
      </c>
      <c r="P36" s="85">
        <v>634</v>
      </c>
      <c r="Q36" s="85">
        <v>8204.8349999999991</v>
      </c>
      <c r="R36" s="2"/>
      <c r="S36" s="91">
        <v>579</v>
      </c>
      <c r="T36" s="91">
        <v>6267.86</v>
      </c>
      <c r="U36" s="91">
        <v>634</v>
      </c>
      <c r="V36" s="91">
        <v>780.38499999999999</v>
      </c>
      <c r="W36" s="92">
        <v>579</v>
      </c>
      <c r="X36" s="92">
        <v>13444.42</v>
      </c>
      <c r="Y36" s="92">
        <v>634</v>
      </c>
      <c r="Z36" s="92">
        <v>101051.175</v>
      </c>
      <c r="AA36" s="94">
        <v>579</v>
      </c>
      <c r="AB36" s="94">
        <v>59793.32</v>
      </c>
      <c r="AC36" s="94">
        <v>634</v>
      </c>
      <c r="AD36" s="94">
        <v>1114.645</v>
      </c>
      <c r="AE36" s="3"/>
      <c r="AF36" s="3"/>
      <c r="AG36" s="3"/>
      <c r="AI36" s="3"/>
      <c r="AJ36" s="3"/>
      <c r="AK36" s="3"/>
      <c r="AL36" s="3"/>
      <c r="AN36" s="3"/>
      <c r="AO36" s="3"/>
      <c r="AP36" s="3"/>
      <c r="AQ36" s="3"/>
      <c r="AS36" s="3"/>
      <c r="AT36" s="3"/>
      <c r="AU36" s="3"/>
      <c r="AV36" s="3"/>
      <c r="AX36" s="3"/>
      <c r="AY36" s="3"/>
      <c r="AZ36" s="3"/>
      <c r="BA36" s="3"/>
    </row>
    <row r="37" spans="1:53" s="5" customFormat="1" x14ac:dyDescent="0.2">
      <c r="A37" s="79">
        <v>580</v>
      </c>
      <c r="B37" s="80">
        <f t="shared" si="0"/>
        <v>6199.76</v>
      </c>
      <c r="C37" s="80">
        <v>635</v>
      </c>
      <c r="D37" s="82">
        <f t="shared" si="5"/>
        <v>806.64200000000005</v>
      </c>
      <c r="E37" s="79">
        <v>580</v>
      </c>
      <c r="F37" s="80">
        <f t="shared" si="1"/>
        <v>8364.68</v>
      </c>
      <c r="G37" s="80">
        <v>635</v>
      </c>
      <c r="H37" s="83">
        <f t="shared" si="2"/>
        <v>97490.489999999991</v>
      </c>
      <c r="I37" s="84">
        <v>580</v>
      </c>
      <c r="J37" s="80">
        <f t="shared" si="3"/>
        <v>51623.179999999993</v>
      </c>
      <c r="K37" s="80">
        <v>635</v>
      </c>
      <c r="L37" s="83">
        <f t="shared" si="4"/>
        <v>322.5</v>
      </c>
      <c r="M37" s="3"/>
      <c r="N37" s="85">
        <v>580</v>
      </c>
      <c r="O37" s="85">
        <v>16680.740000000002</v>
      </c>
      <c r="P37" s="85">
        <v>635</v>
      </c>
      <c r="Q37" s="85">
        <v>8059.8219999999992</v>
      </c>
      <c r="R37" s="2"/>
      <c r="S37" s="91">
        <v>580</v>
      </c>
      <c r="T37" s="91">
        <v>6199.76</v>
      </c>
      <c r="U37" s="91">
        <v>635</v>
      </c>
      <c r="V37" s="91">
        <v>806.64200000000005</v>
      </c>
      <c r="W37" s="92">
        <v>580</v>
      </c>
      <c r="X37" s="92">
        <v>14564.44</v>
      </c>
      <c r="Y37" s="92">
        <v>635</v>
      </c>
      <c r="Z37" s="92">
        <v>98297.131999999998</v>
      </c>
      <c r="AA37" s="94">
        <v>580</v>
      </c>
      <c r="AB37" s="94">
        <v>57822.939999999995</v>
      </c>
      <c r="AC37" s="94">
        <v>635</v>
      </c>
      <c r="AD37" s="94">
        <v>1129.1420000000001</v>
      </c>
      <c r="AE37" s="3"/>
      <c r="AF37" s="3"/>
      <c r="AG37" s="3"/>
      <c r="AI37" s="3"/>
      <c r="AJ37" s="3"/>
      <c r="AK37" s="3"/>
      <c r="AL37" s="3"/>
      <c r="AN37" s="3"/>
      <c r="AO37" s="3"/>
      <c r="AP37" s="3"/>
      <c r="AQ37" s="3"/>
      <c r="AS37" s="3"/>
      <c r="AT37" s="3"/>
      <c r="AU37" s="3"/>
      <c r="AV37" s="3"/>
      <c r="AX37" s="3"/>
      <c r="AY37" s="3"/>
      <c r="AZ37" s="3"/>
      <c r="BA37" s="3"/>
    </row>
    <row r="38" spans="1:53" s="5" customFormat="1" x14ac:dyDescent="0.2">
      <c r="A38" s="79">
        <v>581</v>
      </c>
      <c r="B38" s="80">
        <f t="shared" si="0"/>
        <v>6047.5199999999995</v>
      </c>
      <c r="C38" s="80">
        <v>636</v>
      </c>
      <c r="D38" s="82">
        <f t="shared" si="5"/>
        <v>758.61</v>
      </c>
      <c r="E38" s="79">
        <v>581</v>
      </c>
      <c r="F38" s="80">
        <f t="shared" si="1"/>
        <v>9962.5999999999985</v>
      </c>
      <c r="G38" s="80">
        <v>636</v>
      </c>
      <c r="H38" s="83">
        <f t="shared" si="2"/>
        <v>95173.17</v>
      </c>
      <c r="I38" s="84">
        <v>581</v>
      </c>
      <c r="J38" s="80">
        <f t="shared" si="3"/>
        <v>50339.700000000004</v>
      </c>
      <c r="K38" s="80">
        <v>636</v>
      </c>
      <c r="L38" s="83">
        <f t="shared" si="4"/>
        <v>330.25000000000011</v>
      </c>
      <c r="M38" s="3"/>
      <c r="N38" s="85">
        <v>581</v>
      </c>
      <c r="O38" s="85">
        <v>16311.619999999999</v>
      </c>
      <c r="P38" s="85">
        <v>636</v>
      </c>
      <c r="Q38" s="85">
        <v>7840.1100000000006</v>
      </c>
      <c r="R38" s="2"/>
      <c r="S38" s="91">
        <v>581</v>
      </c>
      <c r="T38" s="91">
        <v>6047.5199999999995</v>
      </c>
      <c r="U38" s="91">
        <v>636</v>
      </c>
      <c r="V38" s="91">
        <v>758.61</v>
      </c>
      <c r="W38" s="92">
        <v>581</v>
      </c>
      <c r="X38" s="92">
        <v>16010.119999999999</v>
      </c>
      <c r="Y38" s="92">
        <v>636</v>
      </c>
      <c r="Z38" s="92">
        <v>95931.78</v>
      </c>
      <c r="AA38" s="94">
        <v>581</v>
      </c>
      <c r="AB38" s="94">
        <v>56387.22</v>
      </c>
      <c r="AC38" s="94">
        <v>636</v>
      </c>
      <c r="AD38" s="94">
        <v>1088.8600000000001</v>
      </c>
      <c r="AE38" s="3"/>
      <c r="AF38" s="3"/>
      <c r="AG38" s="3"/>
      <c r="AI38" s="3"/>
      <c r="AJ38" s="3"/>
      <c r="AK38" s="3"/>
      <c r="AL38" s="3"/>
      <c r="AN38" s="3"/>
      <c r="AO38" s="3"/>
      <c r="AP38" s="3"/>
      <c r="AQ38" s="3"/>
      <c r="AS38" s="3"/>
      <c r="AT38" s="3"/>
      <c r="AU38" s="3"/>
      <c r="AV38" s="3"/>
      <c r="AX38" s="3"/>
      <c r="AY38" s="3"/>
      <c r="AZ38" s="3"/>
      <c r="BA38" s="3"/>
    </row>
    <row r="39" spans="1:53" s="5" customFormat="1" x14ac:dyDescent="0.2">
      <c r="A39" s="79">
        <v>582</v>
      </c>
      <c r="B39" s="80">
        <f t="shared" si="0"/>
        <v>5900.01</v>
      </c>
      <c r="C39" s="80">
        <v>637</v>
      </c>
      <c r="D39" s="82">
        <f t="shared" si="5"/>
        <v>697.32900000000006</v>
      </c>
      <c r="E39" s="79">
        <v>582</v>
      </c>
      <c r="F39" s="80">
        <f t="shared" si="1"/>
        <v>11356.139999999998</v>
      </c>
      <c r="G39" s="80">
        <v>637</v>
      </c>
      <c r="H39" s="83">
        <f t="shared" si="2"/>
        <v>92199.739999999991</v>
      </c>
      <c r="I39" s="84">
        <v>582</v>
      </c>
      <c r="J39" s="80">
        <f t="shared" si="3"/>
        <v>49031.839999999997</v>
      </c>
      <c r="K39" s="80">
        <v>637</v>
      </c>
      <c r="L39" s="83">
        <f t="shared" si="4"/>
        <v>367.52999999999986</v>
      </c>
      <c r="M39" s="3"/>
      <c r="N39" s="85">
        <v>582</v>
      </c>
      <c r="O39" s="85">
        <v>16147.550000000001</v>
      </c>
      <c r="P39" s="85">
        <v>637</v>
      </c>
      <c r="Q39" s="85">
        <v>7599.7190000000001</v>
      </c>
      <c r="R39" s="2"/>
      <c r="S39" s="91">
        <v>582</v>
      </c>
      <c r="T39" s="91">
        <v>5900.01</v>
      </c>
      <c r="U39" s="91">
        <v>637</v>
      </c>
      <c r="V39" s="91">
        <v>697.32900000000006</v>
      </c>
      <c r="W39" s="92">
        <v>582</v>
      </c>
      <c r="X39" s="92">
        <v>17256.149999999998</v>
      </c>
      <c r="Y39" s="92">
        <v>637</v>
      </c>
      <c r="Z39" s="92">
        <v>92897.068999999989</v>
      </c>
      <c r="AA39" s="94">
        <v>582</v>
      </c>
      <c r="AB39" s="94">
        <v>54931.85</v>
      </c>
      <c r="AC39" s="94">
        <v>637</v>
      </c>
      <c r="AD39" s="94">
        <v>1064.8589999999999</v>
      </c>
      <c r="AE39" s="3"/>
      <c r="AF39" s="3"/>
      <c r="AG39" s="3"/>
      <c r="AI39" s="3"/>
      <c r="AJ39" s="3"/>
      <c r="AK39" s="3"/>
      <c r="AL39" s="3"/>
      <c r="AN39" s="3"/>
      <c r="AO39" s="3"/>
      <c r="AP39" s="3"/>
      <c r="AQ39" s="3"/>
      <c r="AS39" s="3"/>
      <c r="AT39" s="3"/>
      <c r="AU39" s="3"/>
      <c r="AV39" s="3"/>
      <c r="AX39" s="3"/>
      <c r="AY39" s="3"/>
      <c r="AZ39" s="3"/>
      <c r="BA39" s="3"/>
    </row>
    <row r="40" spans="1:53" s="5" customFormat="1" x14ac:dyDescent="0.2">
      <c r="A40" s="79">
        <v>583</v>
      </c>
      <c r="B40" s="80">
        <f t="shared" si="0"/>
        <v>5846.25</v>
      </c>
      <c r="C40" s="80">
        <v>638</v>
      </c>
      <c r="D40" s="82">
        <f t="shared" si="5"/>
        <v>699.32600000000014</v>
      </c>
      <c r="E40" s="79">
        <v>583</v>
      </c>
      <c r="F40" s="80">
        <f t="shared" si="1"/>
        <v>13094.02</v>
      </c>
      <c r="G40" s="80">
        <v>638</v>
      </c>
      <c r="H40" s="83">
        <f t="shared" si="2"/>
        <v>89565.8</v>
      </c>
      <c r="I40" s="84">
        <v>583</v>
      </c>
      <c r="J40" s="80">
        <f t="shared" si="3"/>
        <v>47490.720000000001</v>
      </c>
      <c r="K40" s="80">
        <v>638</v>
      </c>
      <c r="L40" s="83">
        <f t="shared" si="4"/>
        <v>364.01999999999987</v>
      </c>
      <c r="M40" s="3"/>
      <c r="N40" s="85">
        <v>583</v>
      </c>
      <c r="O40" s="85">
        <v>16442.07</v>
      </c>
      <c r="P40" s="85">
        <v>638</v>
      </c>
      <c r="Q40" s="85">
        <v>7409.0660000000007</v>
      </c>
      <c r="R40" s="2"/>
      <c r="S40" s="91">
        <v>583</v>
      </c>
      <c r="T40" s="91">
        <v>5846.25</v>
      </c>
      <c r="U40" s="91">
        <v>638</v>
      </c>
      <c r="V40" s="91">
        <v>699.32600000000014</v>
      </c>
      <c r="W40" s="92">
        <v>583</v>
      </c>
      <c r="X40" s="92">
        <v>18940.27</v>
      </c>
      <c r="Y40" s="92">
        <v>638</v>
      </c>
      <c r="Z40" s="92">
        <v>90265.126000000004</v>
      </c>
      <c r="AA40" s="94">
        <v>583</v>
      </c>
      <c r="AB40" s="94">
        <v>53336.97</v>
      </c>
      <c r="AC40" s="94">
        <v>638</v>
      </c>
      <c r="AD40" s="94">
        <v>1063.346</v>
      </c>
      <c r="AE40" s="3"/>
      <c r="AF40" s="3"/>
      <c r="AG40" s="3"/>
      <c r="AI40" s="3"/>
      <c r="AJ40" s="3"/>
      <c r="AK40" s="3"/>
      <c r="AL40" s="3"/>
      <c r="AN40" s="3"/>
      <c r="AO40" s="3"/>
      <c r="AP40" s="3"/>
      <c r="AQ40" s="3"/>
      <c r="AS40" s="3"/>
      <c r="AT40" s="3"/>
      <c r="AU40" s="3"/>
      <c r="AV40" s="3"/>
      <c r="AX40" s="3"/>
      <c r="AY40" s="3"/>
      <c r="AZ40" s="3"/>
      <c r="BA40" s="3"/>
    </row>
    <row r="41" spans="1:53" s="5" customFormat="1" x14ac:dyDescent="0.2">
      <c r="A41" s="79">
        <v>584</v>
      </c>
      <c r="B41" s="80">
        <f t="shared" si="0"/>
        <v>5845.8600000000006</v>
      </c>
      <c r="C41" s="80">
        <v>639</v>
      </c>
      <c r="D41" s="82">
        <f t="shared" si="5"/>
        <v>699.57500000000005</v>
      </c>
      <c r="E41" s="79">
        <v>584</v>
      </c>
      <c r="F41" s="80">
        <f t="shared" si="1"/>
        <v>14842.98</v>
      </c>
      <c r="G41" s="80">
        <v>639</v>
      </c>
      <c r="H41" s="83">
        <f t="shared" si="2"/>
        <v>86760.85</v>
      </c>
      <c r="I41" s="84">
        <v>584</v>
      </c>
      <c r="J41" s="80">
        <f t="shared" si="3"/>
        <v>45988.979999999996</v>
      </c>
      <c r="K41" s="80">
        <v>639</v>
      </c>
      <c r="L41" s="83">
        <f t="shared" si="4"/>
        <v>321.49</v>
      </c>
      <c r="M41" s="3"/>
      <c r="N41" s="85">
        <v>584</v>
      </c>
      <c r="O41" s="85">
        <v>15545.64</v>
      </c>
      <c r="P41" s="85">
        <v>639</v>
      </c>
      <c r="Q41" s="85">
        <v>7183.6549999999997</v>
      </c>
      <c r="R41" s="2"/>
      <c r="S41" s="91">
        <v>584</v>
      </c>
      <c r="T41" s="91">
        <v>5845.8600000000006</v>
      </c>
      <c r="U41" s="91">
        <v>639</v>
      </c>
      <c r="V41" s="91">
        <v>699.57500000000005</v>
      </c>
      <c r="W41" s="92">
        <v>584</v>
      </c>
      <c r="X41" s="92">
        <v>20688.84</v>
      </c>
      <c r="Y41" s="92">
        <v>639</v>
      </c>
      <c r="Z41" s="92">
        <v>87460.425000000003</v>
      </c>
      <c r="AA41" s="94">
        <v>584</v>
      </c>
      <c r="AB41" s="94">
        <v>51834.84</v>
      </c>
      <c r="AC41" s="94">
        <v>639</v>
      </c>
      <c r="AD41" s="94">
        <v>1021.0650000000001</v>
      </c>
      <c r="AE41" s="3"/>
      <c r="AF41" s="3"/>
      <c r="AG41" s="3"/>
      <c r="AI41" s="3"/>
      <c r="AJ41" s="3"/>
      <c r="AK41" s="3"/>
      <c r="AL41" s="3"/>
      <c r="AN41" s="3"/>
      <c r="AO41" s="3"/>
      <c r="AP41" s="3"/>
      <c r="AQ41" s="3"/>
      <c r="AS41" s="3"/>
      <c r="AT41" s="3"/>
      <c r="AU41" s="3"/>
      <c r="AV41" s="3"/>
      <c r="AX41" s="3"/>
      <c r="AY41" s="3"/>
      <c r="AZ41" s="3"/>
      <c r="BA41" s="3"/>
    </row>
    <row r="42" spans="1:53" s="5" customFormat="1" x14ac:dyDescent="0.2">
      <c r="A42" s="79">
        <v>585</v>
      </c>
      <c r="B42" s="80">
        <f t="shared" si="0"/>
        <v>5527.76</v>
      </c>
      <c r="C42" s="80">
        <v>640</v>
      </c>
      <c r="D42" s="82">
        <f t="shared" si="5"/>
        <v>718.33500000000004</v>
      </c>
      <c r="E42" s="79">
        <v>585</v>
      </c>
      <c r="F42" s="80">
        <f t="shared" si="1"/>
        <v>17010.770000000004</v>
      </c>
      <c r="G42" s="80">
        <v>640</v>
      </c>
      <c r="H42" s="83">
        <f t="shared" si="2"/>
        <v>84111.64</v>
      </c>
      <c r="I42" s="84">
        <v>585</v>
      </c>
      <c r="J42" s="80">
        <f t="shared" si="3"/>
        <v>45135.77</v>
      </c>
      <c r="K42" s="80">
        <v>640</v>
      </c>
      <c r="L42" s="83">
        <f t="shared" si="4"/>
        <v>244.67999999999984</v>
      </c>
      <c r="M42" s="3"/>
      <c r="N42" s="85">
        <v>585</v>
      </c>
      <c r="O42" s="85">
        <v>15479.630000000001</v>
      </c>
      <c r="P42" s="85">
        <v>640</v>
      </c>
      <c r="Q42" s="85">
        <v>6900.0150000000003</v>
      </c>
      <c r="R42" s="2"/>
      <c r="S42" s="91">
        <v>585</v>
      </c>
      <c r="T42" s="91">
        <v>5527.76</v>
      </c>
      <c r="U42" s="91">
        <v>640</v>
      </c>
      <c r="V42" s="91">
        <v>718.33500000000004</v>
      </c>
      <c r="W42" s="92">
        <v>585</v>
      </c>
      <c r="X42" s="92">
        <v>22538.530000000002</v>
      </c>
      <c r="Y42" s="92">
        <v>640</v>
      </c>
      <c r="Z42" s="92">
        <v>84829.975000000006</v>
      </c>
      <c r="AA42" s="94">
        <v>585</v>
      </c>
      <c r="AB42" s="94">
        <v>50663.53</v>
      </c>
      <c r="AC42" s="94">
        <v>640</v>
      </c>
      <c r="AD42" s="94">
        <v>963.01499999999987</v>
      </c>
      <c r="AE42" s="3"/>
      <c r="AF42" s="3"/>
      <c r="AG42" s="3"/>
      <c r="AI42" s="3"/>
      <c r="AJ42" s="3"/>
      <c r="AK42" s="3"/>
      <c r="AL42" s="3"/>
      <c r="AN42" s="3"/>
      <c r="AO42" s="3"/>
      <c r="AP42" s="3"/>
      <c r="AQ42" s="3"/>
      <c r="AS42" s="3"/>
      <c r="AT42" s="3"/>
      <c r="AU42" s="3"/>
      <c r="AV42" s="3"/>
      <c r="AX42" s="3"/>
      <c r="AY42" s="3"/>
      <c r="AZ42" s="3"/>
      <c r="BA42" s="3"/>
    </row>
    <row r="43" spans="1:53" s="5" customFormat="1" x14ac:dyDescent="0.2">
      <c r="A43" s="79">
        <v>586</v>
      </c>
      <c r="B43" s="80">
        <f t="shared" si="0"/>
        <v>5384.4500000000007</v>
      </c>
      <c r="C43" s="80">
        <v>641</v>
      </c>
      <c r="D43" s="82">
        <f t="shared" si="5"/>
        <v>696.81700000000012</v>
      </c>
      <c r="E43" s="79">
        <v>586</v>
      </c>
      <c r="F43" s="80">
        <f t="shared" si="1"/>
        <v>19430.39</v>
      </c>
      <c r="G43" s="80">
        <v>641</v>
      </c>
      <c r="H43" s="83">
        <f t="shared" si="2"/>
        <v>81552.259999999995</v>
      </c>
      <c r="I43" s="84">
        <v>586</v>
      </c>
      <c r="J43" s="80">
        <f t="shared" si="3"/>
        <v>43852.59</v>
      </c>
      <c r="K43" s="80">
        <v>641</v>
      </c>
      <c r="L43" s="83">
        <f t="shared" si="4"/>
        <v>272.19999999999982</v>
      </c>
      <c r="M43" s="3"/>
      <c r="N43" s="85">
        <v>586</v>
      </c>
      <c r="O43" s="85">
        <v>15422.239999999998</v>
      </c>
      <c r="P43" s="85">
        <v>641</v>
      </c>
      <c r="Q43" s="85">
        <v>6695.4470000000001</v>
      </c>
      <c r="R43" s="2"/>
      <c r="S43" s="91">
        <v>586</v>
      </c>
      <c r="T43" s="91">
        <v>5384.4500000000007</v>
      </c>
      <c r="U43" s="91">
        <v>641</v>
      </c>
      <c r="V43" s="91">
        <v>696.81700000000012</v>
      </c>
      <c r="W43" s="92">
        <v>586</v>
      </c>
      <c r="X43" s="92">
        <v>24814.84</v>
      </c>
      <c r="Y43" s="92">
        <v>641</v>
      </c>
      <c r="Z43" s="92">
        <v>82249.07699999999</v>
      </c>
      <c r="AA43" s="94">
        <v>586</v>
      </c>
      <c r="AB43" s="94">
        <v>49237.04</v>
      </c>
      <c r="AC43" s="94">
        <v>641</v>
      </c>
      <c r="AD43" s="94">
        <v>969.01699999999994</v>
      </c>
      <c r="AE43" s="3"/>
      <c r="AF43" s="3"/>
      <c r="AG43" s="3"/>
      <c r="AI43" s="3"/>
      <c r="AJ43" s="3"/>
      <c r="AK43" s="3"/>
      <c r="AL43" s="3"/>
      <c r="AN43" s="3"/>
      <c r="AO43" s="3"/>
      <c r="AP43" s="3"/>
      <c r="AQ43" s="3"/>
      <c r="AS43" s="3"/>
      <c r="AT43" s="3"/>
      <c r="AU43" s="3"/>
      <c r="AV43" s="3"/>
      <c r="AX43" s="3"/>
      <c r="AY43" s="3"/>
      <c r="AZ43" s="3"/>
      <c r="BA43" s="3"/>
    </row>
    <row r="44" spans="1:53" s="5" customFormat="1" x14ac:dyDescent="0.2">
      <c r="A44" s="79">
        <v>587</v>
      </c>
      <c r="B44" s="80">
        <f t="shared" si="0"/>
        <v>5333.51</v>
      </c>
      <c r="C44" s="80">
        <v>642</v>
      </c>
      <c r="D44" s="82">
        <f t="shared" si="5"/>
        <v>649.7879999999999</v>
      </c>
      <c r="E44" s="79">
        <v>587</v>
      </c>
      <c r="F44" s="80">
        <f t="shared" si="1"/>
        <v>21823.340000000004</v>
      </c>
      <c r="G44" s="80">
        <v>642</v>
      </c>
      <c r="H44" s="83">
        <f t="shared" si="2"/>
        <v>79300.89</v>
      </c>
      <c r="I44" s="84">
        <v>587</v>
      </c>
      <c r="J44" s="80">
        <f t="shared" si="3"/>
        <v>42982.34</v>
      </c>
      <c r="K44" s="80">
        <v>642</v>
      </c>
      <c r="L44" s="83">
        <f t="shared" si="4"/>
        <v>325.73</v>
      </c>
      <c r="M44" s="3"/>
      <c r="N44" s="85">
        <v>587</v>
      </c>
      <c r="O44" s="85">
        <v>15457.749999999998</v>
      </c>
      <c r="P44" s="85">
        <v>642</v>
      </c>
      <c r="Q44" s="85">
        <v>6595.308</v>
      </c>
      <c r="R44" s="2"/>
      <c r="S44" s="91">
        <v>587</v>
      </c>
      <c r="T44" s="91">
        <v>5333.51</v>
      </c>
      <c r="U44" s="91">
        <v>642</v>
      </c>
      <c r="V44" s="91">
        <v>649.7879999999999</v>
      </c>
      <c r="W44" s="92">
        <v>587</v>
      </c>
      <c r="X44" s="92">
        <v>27156.850000000002</v>
      </c>
      <c r="Y44" s="92">
        <v>642</v>
      </c>
      <c r="Z44" s="92">
        <v>79950.678</v>
      </c>
      <c r="AA44" s="94">
        <v>587</v>
      </c>
      <c r="AB44" s="94">
        <v>48315.85</v>
      </c>
      <c r="AC44" s="94">
        <v>642</v>
      </c>
      <c r="AD44" s="94">
        <v>975.51799999999992</v>
      </c>
      <c r="AE44" s="3"/>
      <c r="AF44" s="3"/>
      <c r="AG44" s="3"/>
      <c r="AI44" s="3"/>
      <c r="AJ44" s="3"/>
      <c r="AK44" s="3"/>
      <c r="AL44" s="3"/>
      <c r="AN44" s="3"/>
      <c r="AO44" s="3"/>
      <c r="AP44" s="3"/>
      <c r="AQ44" s="3"/>
      <c r="AS44" s="3"/>
      <c r="AT44" s="3"/>
      <c r="AU44" s="3"/>
      <c r="AV44" s="3"/>
      <c r="AX44" s="3"/>
      <c r="AY44" s="3"/>
      <c r="AZ44" s="3"/>
      <c r="BA44" s="3"/>
    </row>
    <row r="45" spans="1:53" s="5" customFormat="1" x14ac:dyDescent="0.2">
      <c r="A45" s="79">
        <v>588</v>
      </c>
      <c r="B45" s="80">
        <f t="shared" si="0"/>
        <v>5309.9800000000005</v>
      </c>
      <c r="C45" s="80">
        <v>643</v>
      </c>
      <c r="D45" s="82">
        <f t="shared" si="5"/>
        <v>638.28499999999985</v>
      </c>
      <c r="E45" s="79">
        <v>588</v>
      </c>
      <c r="F45" s="80">
        <f t="shared" si="1"/>
        <v>24137.01</v>
      </c>
      <c r="G45" s="80">
        <v>643</v>
      </c>
      <c r="H45" s="83">
        <f t="shared" si="2"/>
        <v>77451.490000000005</v>
      </c>
      <c r="I45" s="84">
        <v>588</v>
      </c>
      <c r="J45" s="80">
        <f t="shared" si="3"/>
        <v>42253.81</v>
      </c>
      <c r="K45" s="80">
        <v>643</v>
      </c>
      <c r="L45" s="83">
        <f t="shared" si="4"/>
        <v>302.72000000000003</v>
      </c>
      <c r="M45" s="3"/>
      <c r="N45" s="85">
        <v>588</v>
      </c>
      <c r="O45" s="85">
        <v>16162.89</v>
      </c>
      <c r="P45" s="85">
        <v>643</v>
      </c>
      <c r="Q45" s="85">
        <v>6413.4350000000004</v>
      </c>
      <c r="R45" s="2"/>
      <c r="S45" s="91">
        <v>588</v>
      </c>
      <c r="T45" s="91">
        <v>5309.9800000000005</v>
      </c>
      <c r="U45" s="91">
        <v>643</v>
      </c>
      <c r="V45" s="91">
        <v>638.28499999999985</v>
      </c>
      <c r="W45" s="92">
        <v>588</v>
      </c>
      <c r="X45" s="92">
        <v>29446.989999999998</v>
      </c>
      <c r="Y45" s="92">
        <v>643</v>
      </c>
      <c r="Z45" s="92">
        <v>78089.775000000009</v>
      </c>
      <c r="AA45" s="94">
        <v>588</v>
      </c>
      <c r="AB45" s="94">
        <v>47563.79</v>
      </c>
      <c r="AC45" s="94">
        <v>643</v>
      </c>
      <c r="AD45" s="94">
        <v>941.00499999999988</v>
      </c>
      <c r="AE45" s="3"/>
      <c r="AF45" s="3"/>
      <c r="AG45" s="3"/>
      <c r="AI45" s="3"/>
      <c r="AJ45" s="3"/>
      <c r="AK45" s="3"/>
      <c r="AL45" s="3"/>
      <c r="AN45" s="3"/>
      <c r="AO45" s="3"/>
      <c r="AP45" s="3"/>
      <c r="AQ45" s="3"/>
      <c r="AS45" s="3"/>
      <c r="AT45" s="3"/>
      <c r="AU45" s="3"/>
      <c r="AV45" s="3"/>
      <c r="AX45" s="3"/>
      <c r="AY45" s="3"/>
      <c r="AZ45" s="3"/>
      <c r="BA45" s="3"/>
    </row>
    <row r="46" spans="1:53" s="5" customFormat="1" x14ac:dyDescent="0.2">
      <c r="A46" s="79">
        <v>589</v>
      </c>
      <c r="B46" s="80">
        <f t="shared" si="0"/>
        <v>5081.9500000000007</v>
      </c>
      <c r="C46" s="80">
        <v>644</v>
      </c>
      <c r="D46" s="82">
        <f t="shared" si="5"/>
        <v>598.2639999999999</v>
      </c>
      <c r="E46" s="79">
        <v>589</v>
      </c>
      <c r="F46" s="80">
        <f t="shared" si="1"/>
        <v>26760.639999999996</v>
      </c>
      <c r="G46" s="80">
        <v>644</v>
      </c>
      <c r="H46" s="83">
        <f t="shared" si="2"/>
        <v>75154.559999999998</v>
      </c>
      <c r="I46" s="84">
        <v>589</v>
      </c>
      <c r="J46" s="80">
        <f t="shared" si="3"/>
        <v>41535.740000000005</v>
      </c>
      <c r="K46" s="80">
        <v>644</v>
      </c>
      <c r="L46" s="83">
        <f t="shared" si="4"/>
        <v>356</v>
      </c>
      <c r="M46" s="3"/>
      <c r="N46" s="85">
        <v>589</v>
      </c>
      <c r="O46" s="85">
        <v>15420.79</v>
      </c>
      <c r="P46" s="85">
        <v>644</v>
      </c>
      <c r="Q46" s="85">
        <v>6286.7240000000002</v>
      </c>
      <c r="R46" s="2"/>
      <c r="S46" s="91">
        <v>589</v>
      </c>
      <c r="T46" s="91">
        <v>5081.9500000000007</v>
      </c>
      <c r="U46" s="91">
        <v>644</v>
      </c>
      <c r="V46" s="91">
        <v>598.2639999999999</v>
      </c>
      <c r="W46" s="92">
        <v>589</v>
      </c>
      <c r="X46" s="92">
        <v>31842.589999999997</v>
      </c>
      <c r="Y46" s="92">
        <v>644</v>
      </c>
      <c r="Z46" s="92">
        <v>75752.823999999993</v>
      </c>
      <c r="AA46" s="94">
        <v>589</v>
      </c>
      <c r="AB46" s="94">
        <v>46617.69</v>
      </c>
      <c r="AC46" s="94">
        <v>644</v>
      </c>
      <c r="AD46" s="94">
        <v>954.2639999999999</v>
      </c>
      <c r="AE46" s="3"/>
      <c r="AF46" s="3"/>
      <c r="AG46" s="3"/>
      <c r="AI46" s="3"/>
      <c r="AJ46" s="3"/>
      <c r="AK46" s="3"/>
      <c r="AL46" s="3"/>
      <c r="AN46" s="3"/>
      <c r="AO46" s="3"/>
      <c r="AP46" s="3"/>
      <c r="AQ46" s="3"/>
      <c r="AS46" s="3"/>
      <c r="AT46" s="3"/>
      <c r="AU46" s="3"/>
      <c r="AV46" s="3"/>
      <c r="AX46" s="3"/>
      <c r="AY46" s="3"/>
      <c r="AZ46" s="3"/>
      <c r="BA46" s="3"/>
    </row>
    <row r="47" spans="1:53" s="5" customFormat="1" x14ac:dyDescent="0.2">
      <c r="A47" s="79">
        <v>590</v>
      </c>
      <c r="B47" s="80">
        <f t="shared" si="0"/>
        <v>5093.76</v>
      </c>
      <c r="C47" s="80">
        <v>645</v>
      </c>
      <c r="D47" s="82">
        <f t="shared" si="5"/>
        <v>667.80500000000006</v>
      </c>
      <c r="E47" s="79">
        <v>590</v>
      </c>
      <c r="F47" s="80">
        <f t="shared" si="1"/>
        <v>29758.879999999997</v>
      </c>
      <c r="G47" s="80">
        <v>645</v>
      </c>
      <c r="H47" s="83">
        <f t="shared" si="2"/>
        <v>73195.420000000013</v>
      </c>
      <c r="I47" s="84">
        <v>590</v>
      </c>
      <c r="J47" s="80">
        <f t="shared" si="3"/>
        <v>41050.379999999997</v>
      </c>
      <c r="K47" s="80">
        <v>645</v>
      </c>
      <c r="L47" s="83">
        <f t="shared" si="4"/>
        <v>240.41999999999985</v>
      </c>
      <c r="M47" s="3"/>
      <c r="N47" s="85">
        <v>590</v>
      </c>
      <c r="O47" s="85">
        <v>15511.34</v>
      </c>
      <c r="P47" s="85">
        <v>645</v>
      </c>
      <c r="Q47" s="85">
        <v>6160.0050000000001</v>
      </c>
      <c r="R47" s="2"/>
      <c r="S47" s="91">
        <v>590</v>
      </c>
      <c r="T47" s="91">
        <v>5093.76</v>
      </c>
      <c r="U47" s="91">
        <v>645</v>
      </c>
      <c r="V47" s="91">
        <v>667.80500000000006</v>
      </c>
      <c r="W47" s="92">
        <v>590</v>
      </c>
      <c r="X47" s="92">
        <v>34852.639999999999</v>
      </c>
      <c r="Y47" s="92">
        <v>645</v>
      </c>
      <c r="Z47" s="92">
        <v>73863.225000000006</v>
      </c>
      <c r="AA47" s="94">
        <v>590</v>
      </c>
      <c r="AB47" s="94">
        <v>46144.14</v>
      </c>
      <c r="AC47" s="94">
        <v>645</v>
      </c>
      <c r="AD47" s="94">
        <v>908.22499999999991</v>
      </c>
      <c r="AE47" s="3"/>
      <c r="AF47" s="3"/>
      <c r="AG47" s="3"/>
      <c r="AI47" s="3"/>
      <c r="AJ47" s="3"/>
      <c r="AK47" s="3"/>
      <c r="AL47" s="3"/>
      <c r="AN47" s="3"/>
      <c r="AO47" s="3"/>
      <c r="AP47" s="3"/>
      <c r="AQ47" s="3"/>
      <c r="AS47" s="3"/>
      <c r="AT47" s="3"/>
      <c r="AU47" s="3"/>
      <c r="AV47" s="3"/>
      <c r="AX47" s="3"/>
      <c r="AY47" s="3"/>
      <c r="AZ47" s="3"/>
      <c r="BA47" s="3"/>
    </row>
    <row r="48" spans="1:53" s="5" customFormat="1" x14ac:dyDescent="0.2">
      <c r="A48" s="79">
        <v>591</v>
      </c>
      <c r="B48" s="80">
        <f t="shared" si="0"/>
        <v>5062.4500000000007</v>
      </c>
      <c r="C48" s="80">
        <v>646</v>
      </c>
      <c r="D48" s="82">
        <f t="shared" si="5"/>
        <v>654.03399999999988</v>
      </c>
      <c r="E48" s="79">
        <v>591</v>
      </c>
      <c r="F48" s="80">
        <f t="shared" si="1"/>
        <v>32576.73</v>
      </c>
      <c r="G48" s="80">
        <v>646</v>
      </c>
      <c r="H48" s="83">
        <f t="shared" si="2"/>
        <v>71746.299999999988</v>
      </c>
      <c r="I48" s="84">
        <v>591</v>
      </c>
      <c r="J48" s="80">
        <f t="shared" si="3"/>
        <v>40421.229999999996</v>
      </c>
      <c r="K48" s="80">
        <v>646</v>
      </c>
      <c r="L48" s="83">
        <f t="shared" si="4"/>
        <v>258.43000000000006</v>
      </c>
      <c r="M48" s="3"/>
      <c r="N48" s="85">
        <v>591</v>
      </c>
      <c r="O48" s="85">
        <v>15667.18</v>
      </c>
      <c r="P48" s="85">
        <v>646</v>
      </c>
      <c r="Q48" s="85">
        <v>5970.7440000000006</v>
      </c>
      <c r="R48" s="2"/>
      <c r="S48" s="91">
        <v>591</v>
      </c>
      <c r="T48" s="91">
        <v>5062.4500000000007</v>
      </c>
      <c r="U48" s="91">
        <v>646</v>
      </c>
      <c r="V48" s="91">
        <v>654.03399999999988</v>
      </c>
      <c r="W48" s="92">
        <v>591</v>
      </c>
      <c r="X48" s="92">
        <v>37639.18</v>
      </c>
      <c r="Y48" s="92">
        <v>646</v>
      </c>
      <c r="Z48" s="92">
        <v>72400.333999999988</v>
      </c>
      <c r="AA48" s="94">
        <v>591</v>
      </c>
      <c r="AB48" s="94">
        <v>45483.68</v>
      </c>
      <c r="AC48" s="94">
        <v>646</v>
      </c>
      <c r="AD48" s="94">
        <v>912.46399999999994</v>
      </c>
      <c r="AE48" s="3"/>
      <c r="AF48" s="3"/>
      <c r="AG48" s="3"/>
      <c r="AI48" s="3"/>
      <c r="AJ48" s="3"/>
      <c r="AK48" s="3"/>
      <c r="AL48" s="3"/>
      <c r="AN48" s="3"/>
      <c r="AO48" s="3"/>
      <c r="AP48" s="3"/>
      <c r="AQ48" s="3"/>
      <c r="AS48" s="3"/>
      <c r="AT48" s="3"/>
      <c r="AU48" s="3"/>
      <c r="AV48" s="3"/>
      <c r="AX48" s="3"/>
      <c r="AY48" s="3"/>
      <c r="AZ48" s="3"/>
      <c r="BA48" s="3"/>
    </row>
    <row r="49" spans="1:53" s="5" customFormat="1" x14ac:dyDescent="0.2">
      <c r="A49" s="79">
        <v>592</v>
      </c>
      <c r="B49" s="80">
        <f t="shared" si="0"/>
        <v>4902.1399999999994</v>
      </c>
      <c r="C49" s="80">
        <v>647</v>
      </c>
      <c r="D49" s="82">
        <f t="shared" si="5"/>
        <v>655.54899999999986</v>
      </c>
      <c r="E49" s="79">
        <v>592</v>
      </c>
      <c r="F49" s="80">
        <f t="shared" si="1"/>
        <v>35377.700000000004</v>
      </c>
      <c r="G49" s="80">
        <v>647</v>
      </c>
      <c r="H49" s="83">
        <f t="shared" si="2"/>
        <v>70082.180000000008</v>
      </c>
      <c r="I49" s="84">
        <v>592</v>
      </c>
      <c r="J49" s="80">
        <f t="shared" si="3"/>
        <v>40500.9</v>
      </c>
      <c r="K49" s="80">
        <v>647</v>
      </c>
      <c r="L49" s="83">
        <f t="shared" si="4"/>
        <v>261.68000000000006</v>
      </c>
      <c r="M49" s="3"/>
      <c r="N49" s="85">
        <v>592</v>
      </c>
      <c r="O49" s="85">
        <v>15839.039999999999</v>
      </c>
      <c r="P49" s="85">
        <v>647</v>
      </c>
      <c r="Q49" s="85">
        <v>5904.8389999999999</v>
      </c>
      <c r="R49" s="2"/>
      <c r="S49" s="91">
        <v>592</v>
      </c>
      <c r="T49" s="91">
        <v>4902.1399999999994</v>
      </c>
      <c r="U49" s="91">
        <v>647</v>
      </c>
      <c r="V49" s="91">
        <v>655.54899999999986</v>
      </c>
      <c r="W49" s="92">
        <v>592</v>
      </c>
      <c r="X49" s="92">
        <v>40279.840000000004</v>
      </c>
      <c r="Y49" s="92">
        <v>647</v>
      </c>
      <c r="Z49" s="92">
        <v>70737.729000000007</v>
      </c>
      <c r="AA49" s="94">
        <v>592</v>
      </c>
      <c r="AB49" s="94">
        <v>45403.040000000001</v>
      </c>
      <c r="AC49" s="94">
        <v>647</v>
      </c>
      <c r="AD49" s="94">
        <v>917.22899999999993</v>
      </c>
      <c r="AE49" s="3"/>
      <c r="AF49" s="3"/>
      <c r="AG49" s="3"/>
      <c r="AI49" s="3"/>
      <c r="AJ49" s="3"/>
      <c r="AK49" s="3"/>
      <c r="AL49" s="3"/>
      <c r="AN49" s="3"/>
      <c r="AO49" s="3"/>
      <c r="AP49" s="3"/>
      <c r="AQ49" s="3"/>
      <c r="AS49" s="3"/>
      <c r="AT49" s="3"/>
      <c r="AU49" s="3"/>
      <c r="AV49" s="3"/>
      <c r="AX49" s="3"/>
      <c r="AY49" s="3"/>
      <c r="AZ49" s="3"/>
      <c r="BA49" s="3"/>
    </row>
    <row r="50" spans="1:53" s="5" customFormat="1" x14ac:dyDescent="0.2">
      <c r="A50" s="79">
        <v>593</v>
      </c>
      <c r="B50" s="80">
        <f t="shared" si="0"/>
        <v>4761.62</v>
      </c>
      <c r="C50" s="80">
        <v>648</v>
      </c>
      <c r="D50" s="82">
        <f t="shared" si="5"/>
        <v>621.77599999999995</v>
      </c>
      <c r="E50" s="79">
        <v>593</v>
      </c>
      <c r="F50" s="80">
        <f t="shared" si="1"/>
        <v>38660.49</v>
      </c>
      <c r="G50" s="80">
        <v>648</v>
      </c>
      <c r="H50" s="83">
        <f t="shared" si="2"/>
        <v>69028.800000000003</v>
      </c>
      <c r="I50" s="84">
        <v>593</v>
      </c>
      <c r="J50" s="80">
        <f t="shared" si="3"/>
        <v>39880.39</v>
      </c>
      <c r="K50" s="80">
        <v>648</v>
      </c>
      <c r="L50" s="83">
        <f t="shared" si="4"/>
        <v>293.70000000000005</v>
      </c>
      <c r="M50" s="3"/>
      <c r="N50" s="85">
        <v>593</v>
      </c>
      <c r="O50" s="85">
        <v>16027.91</v>
      </c>
      <c r="P50" s="85">
        <v>648</v>
      </c>
      <c r="Q50" s="85">
        <v>5725.0160000000005</v>
      </c>
      <c r="R50" s="2"/>
      <c r="S50" s="91">
        <v>593</v>
      </c>
      <c r="T50" s="91">
        <v>4761.62</v>
      </c>
      <c r="U50" s="91">
        <v>648</v>
      </c>
      <c r="V50" s="91">
        <v>621.77599999999995</v>
      </c>
      <c r="W50" s="92">
        <v>593</v>
      </c>
      <c r="X50" s="92">
        <v>43422.11</v>
      </c>
      <c r="Y50" s="92">
        <v>648</v>
      </c>
      <c r="Z50" s="92">
        <v>69650.576000000001</v>
      </c>
      <c r="AA50" s="94">
        <v>593</v>
      </c>
      <c r="AB50" s="94">
        <v>44642.01</v>
      </c>
      <c r="AC50" s="94">
        <v>648</v>
      </c>
      <c r="AD50" s="94">
        <v>915.476</v>
      </c>
      <c r="AE50" s="3"/>
      <c r="AF50" s="3"/>
      <c r="AG50" s="3"/>
      <c r="AI50" s="3"/>
      <c r="AJ50" s="3"/>
      <c r="AK50" s="3"/>
      <c r="AL50" s="3"/>
      <c r="AN50" s="3"/>
      <c r="AO50" s="3"/>
      <c r="AP50" s="3"/>
      <c r="AQ50" s="3"/>
      <c r="AS50" s="3"/>
      <c r="AT50" s="3"/>
      <c r="AU50" s="3"/>
      <c r="AV50" s="3"/>
      <c r="AX50" s="3"/>
      <c r="AY50" s="3"/>
      <c r="AZ50" s="3"/>
      <c r="BA50" s="3"/>
    </row>
    <row r="51" spans="1:53" s="5" customFormat="1" x14ac:dyDescent="0.2">
      <c r="A51" s="79">
        <v>594</v>
      </c>
      <c r="B51" s="80">
        <f t="shared" si="0"/>
        <v>4834.58</v>
      </c>
      <c r="C51" s="80">
        <v>649</v>
      </c>
      <c r="D51" s="82">
        <f t="shared" si="5"/>
        <v>617.52999999999986</v>
      </c>
      <c r="E51" s="79">
        <v>594</v>
      </c>
      <c r="F51" s="80">
        <f t="shared" si="1"/>
        <v>41444.589999999997</v>
      </c>
      <c r="G51" s="80">
        <v>649</v>
      </c>
      <c r="H51" s="83">
        <f t="shared" si="2"/>
        <v>66890.19</v>
      </c>
      <c r="I51" s="84">
        <v>594</v>
      </c>
      <c r="J51" s="80">
        <f t="shared" si="3"/>
        <v>39482.49</v>
      </c>
      <c r="K51" s="80">
        <v>649</v>
      </c>
      <c r="L51" s="83">
        <f t="shared" si="4"/>
        <v>246.17000000000007</v>
      </c>
      <c r="M51" s="3"/>
      <c r="N51" s="85">
        <v>594</v>
      </c>
      <c r="O51" s="85">
        <v>16054.069999999998</v>
      </c>
      <c r="P51" s="85">
        <v>649</v>
      </c>
      <c r="Q51" s="85">
        <v>5530.9400000000005</v>
      </c>
      <c r="R51" s="2"/>
      <c r="S51" s="91">
        <v>594</v>
      </c>
      <c r="T51" s="91">
        <v>4834.58</v>
      </c>
      <c r="U51" s="91">
        <v>649</v>
      </c>
      <c r="V51" s="91">
        <v>617.52999999999986</v>
      </c>
      <c r="W51" s="92">
        <v>594</v>
      </c>
      <c r="X51" s="92">
        <v>46279.17</v>
      </c>
      <c r="Y51" s="92">
        <v>649</v>
      </c>
      <c r="Z51" s="92">
        <v>67507.72</v>
      </c>
      <c r="AA51" s="94">
        <v>594</v>
      </c>
      <c r="AB51" s="94">
        <v>44317.07</v>
      </c>
      <c r="AC51" s="94">
        <v>649</v>
      </c>
      <c r="AD51" s="94">
        <v>863.69999999999993</v>
      </c>
      <c r="AE51" s="3"/>
      <c r="AF51" s="3"/>
      <c r="AG51" s="3"/>
      <c r="AI51" s="3"/>
      <c r="AJ51" s="3"/>
      <c r="AK51" s="3"/>
      <c r="AL51" s="3"/>
      <c r="AN51" s="3"/>
      <c r="AO51" s="3"/>
      <c r="AP51" s="3"/>
      <c r="AQ51" s="3"/>
      <c r="AS51" s="3"/>
      <c r="AT51" s="3"/>
      <c r="AU51" s="3"/>
      <c r="AV51" s="3"/>
      <c r="AX51" s="3"/>
      <c r="AY51" s="3"/>
      <c r="AZ51" s="3"/>
      <c r="BA51" s="3"/>
    </row>
    <row r="52" spans="1:53" s="5" customFormat="1" x14ac:dyDescent="0.2">
      <c r="A52" s="79">
        <v>595</v>
      </c>
      <c r="B52" s="80">
        <f t="shared" si="0"/>
        <v>4652.7199999999993</v>
      </c>
      <c r="C52" s="80">
        <v>650</v>
      </c>
      <c r="D52" s="82">
        <f t="shared" si="5"/>
        <v>596.26199999999994</v>
      </c>
      <c r="E52" s="79">
        <v>595</v>
      </c>
      <c r="F52" s="80">
        <f t="shared" si="1"/>
        <v>44215.41</v>
      </c>
      <c r="G52" s="80">
        <v>650</v>
      </c>
      <c r="H52" s="83">
        <f t="shared" si="2"/>
        <v>65723.010000000009</v>
      </c>
      <c r="I52" s="84">
        <v>595</v>
      </c>
      <c r="J52" s="80">
        <f t="shared" si="3"/>
        <v>39045.810000000005</v>
      </c>
      <c r="K52" s="80">
        <v>650</v>
      </c>
      <c r="L52" s="83">
        <f t="shared" si="4"/>
        <v>260.93000000000006</v>
      </c>
      <c r="M52" s="3"/>
      <c r="N52" s="85">
        <v>595</v>
      </c>
      <c r="O52" s="85">
        <v>16932.829999999998</v>
      </c>
      <c r="P52" s="85">
        <v>650</v>
      </c>
      <c r="Q52" s="85">
        <v>5505.0920000000006</v>
      </c>
      <c r="R52" s="2"/>
      <c r="S52" s="91">
        <v>595</v>
      </c>
      <c r="T52" s="91">
        <v>4652.7199999999993</v>
      </c>
      <c r="U52" s="91">
        <v>650</v>
      </c>
      <c r="V52" s="91">
        <v>596.26199999999994</v>
      </c>
      <c r="W52" s="92">
        <v>595</v>
      </c>
      <c r="X52" s="92">
        <v>48868.130000000005</v>
      </c>
      <c r="Y52" s="92">
        <v>650</v>
      </c>
      <c r="Z52" s="92">
        <v>66319.272000000012</v>
      </c>
      <c r="AA52" s="94">
        <v>595</v>
      </c>
      <c r="AB52" s="94">
        <v>43698.530000000006</v>
      </c>
      <c r="AC52" s="94">
        <v>650</v>
      </c>
      <c r="AD52" s="94">
        <v>857.19200000000001</v>
      </c>
      <c r="AE52" s="3"/>
      <c r="AF52" s="3"/>
      <c r="AG52" s="3"/>
      <c r="AI52" s="3"/>
      <c r="AJ52" s="3"/>
      <c r="AK52" s="3"/>
      <c r="AL52" s="3"/>
      <c r="AN52" s="3"/>
      <c r="AO52" s="3"/>
      <c r="AP52" s="3"/>
      <c r="AQ52" s="3"/>
      <c r="AS52" s="3"/>
      <c r="AT52" s="3"/>
      <c r="AU52" s="3"/>
      <c r="AV52" s="3"/>
      <c r="AX52" s="3"/>
      <c r="AY52" s="3"/>
      <c r="AZ52" s="3"/>
      <c r="BA52" s="3"/>
    </row>
    <row r="53" spans="1:53" s="5" customFormat="1" x14ac:dyDescent="0.2">
      <c r="A53" s="79">
        <v>596</v>
      </c>
      <c r="B53" s="80">
        <f t="shared" si="0"/>
        <v>4540.5220000000008</v>
      </c>
      <c r="C53" s="80">
        <v>651</v>
      </c>
      <c r="D53" s="82">
        <f t="shared" si="5"/>
        <v>599.77099999999996</v>
      </c>
      <c r="E53" s="79">
        <v>596</v>
      </c>
      <c r="F53" s="80">
        <f t="shared" si="1"/>
        <v>46947.380000000005</v>
      </c>
      <c r="G53" s="80">
        <v>651</v>
      </c>
      <c r="H53" s="83">
        <f t="shared" si="2"/>
        <v>64289.55</v>
      </c>
      <c r="I53" s="84">
        <v>596</v>
      </c>
      <c r="J53" s="80">
        <f t="shared" si="3"/>
        <v>38608.880000000005</v>
      </c>
      <c r="K53" s="80">
        <v>651</v>
      </c>
      <c r="L53" s="83">
        <f t="shared" si="4"/>
        <v>204.13000000000011</v>
      </c>
      <c r="M53" s="3"/>
      <c r="N53" s="85">
        <v>596</v>
      </c>
      <c r="O53" s="85">
        <v>16364.802</v>
      </c>
      <c r="P53" s="85">
        <v>651</v>
      </c>
      <c r="Q53" s="85">
        <v>5381.7110000000002</v>
      </c>
      <c r="R53" s="2"/>
      <c r="S53" s="91">
        <v>596</v>
      </c>
      <c r="T53" s="91">
        <v>4540.5220000000008</v>
      </c>
      <c r="U53" s="91">
        <v>651</v>
      </c>
      <c r="V53" s="91">
        <v>599.77099999999996</v>
      </c>
      <c r="W53" s="92">
        <v>596</v>
      </c>
      <c r="X53" s="92">
        <v>51487.902000000002</v>
      </c>
      <c r="Y53" s="92">
        <v>651</v>
      </c>
      <c r="Z53" s="92">
        <v>64889.321000000004</v>
      </c>
      <c r="AA53" s="94">
        <v>596</v>
      </c>
      <c r="AB53" s="94">
        <v>43149.402000000002</v>
      </c>
      <c r="AC53" s="94">
        <v>651</v>
      </c>
      <c r="AD53" s="94">
        <v>803.90100000000007</v>
      </c>
      <c r="AE53" s="3"/>
      <c r="AF53" s="3"/>
      <c r="AG53" s="3"/>
      <c r="AI53" s="3"/>
      <c r="AJ53" s="3"/>
      <c r="AK53" s="3"/>
      <c r="AL53" s="3"/>
      <c r="AN53" s="3"/>
      <c r="AO53" s="3"/>
      <c r="AP53" s="3"/>
      <c r="AQ53" s="3"/>
      <c r="AS53" s="3"/>
      <c r="AT53" s="3"/>
      <c r="AU53" s="3"/>
      <c r="AV53" s="3"/>
      <c r="AX53" s="3"/>
      <c r="AY53" s="3"/>
      <c r="AZ53" s="3"/>
      <c r="BA53" s="3"/>
    </row>
    <row r="54" spans="1:53" s="5" customFormat="1" x14ac:dyDescent="0.2">
      <c r="A54" s="79">
        <v>597</v>
      </c>
      <c r="B54" s="80">
        <f t="shared" si="0"/>
        <v>4498.6450000000004</v>
      </c>
      <c r="C54" s="80">
        <v>652</v>
      </c>
      <c r="D54" s="82">
        <f t="shared" si="5"/>
        <v>616.77499999999986</v>
      </c>
      <c r="E54" s="79">
        <v>597</v>
      </c>
      <c r="F54" s="80">
        <f t="shared" si="1"/>
        <v>49490.509999999995</v>
      </c>
      <c r="G54" s="80">
        <v>652</v>
      </c>
      <c r="H54" s="83">
        <f t="shared" si="2"/>
        <v>63096.15</v>
      </c>
      <c r="I54" s="84">
        <v>597</v>
      </c>
      <c r="J54" s="80">
        <f t="shared" si="3"/>
        <v>38295.910000000003</v>
      </c>
      <c r="K54" s="80">
        <v>652</v>
      </c>
      <c r="L54" s="83">
        <f t="shared" si="4"/>
        <v>236.16000000000008</v>
      </c>
      <c r="M54" s="3"/>
      <c r="N54" s="85">
        <v>597</v>
      </c>
      <c r="O54" s="85">
        <v>16514.855</v>
      </c>
      <c r="P54" s="85">
        <v>652</v>
      </c>
      <c r="Q54" s="85">
        <v>5336.2849999999999</v>
      </c>
      <c r="R54" s="2"/>
      <c r="S54" s="91">
        <v>597</v>
      </c>
      <c r="T54" s="91">
        <v>4498.6450000000004</v>
      </c>
      <c r="U54" s="91">
        <v>652</v>
      </c>
      <c r="V54" s="91">
        <v>616.77499999999986</v>
      </c>
      <c r="W54" s="92">
        <v>597</v>
      </c>
      <c r="X54" s="92">
        <v>53989.154999999999</v>
      </c>
      <c r="Y54" s="92">
        <v>652</v>
      </c>
      <c r="Z54" s="92">
        <v>63712.925000000003</v>
      </c>
      <c r="AA54" s="94">
        <v>597</v>
      </c>
      <c r="AB54" s="94">
        <v>42794.555</v>
      </c>
      <c r="AC54" s="94">
        <v>652</v>
      </c>
      <c r="AD54" s="94">
        <v>852.93499999999995</v>
      </c>
      <c r="AE54" s="3"/>
      <c r="AF54" s="3"/>
      <c r="AG54" s="3"/>
      <c r="AI54" s="3"/>
      <c r="AJ54" s="3"/>
      <c r="AK54" s="3"/>
      <c r="AL54" s="3"/>
      <c r="AN54" s="3"/>
      <c r="AO54" s="3"/>
      <c r="AP54" s="3"/>
      <c r="AQ54" s="3"/>
      <c r="AS54" s="3"/>
      <c r="AT54" s="3"/>
      <c r="AU54" s="3"/>
      <c r="AV54" s="3"/>
      <c r="AX54" s="3"/>
      <c r="AY54" s="3"/>
      <c r="AZ54" s="3"/>
      <c r="BA54" s="3"/>
    </row>
    <row r="55" spans="1:53" s="5" customFormat="1" x14ac:dyDescent="0.2">
      <c r="A55" s="79">
        <v>598</v>
      </c>
      <c r="B55" s="80">
        <f t="shared" si="0"/>
        <v>4362.7049999999999</v>
      </c>
      <c r="C55" s="80">
        <v>653</v>
      </c>
      <c r="D55" s="82">
        <f t="shared" si="5"/>
        <v>618.52699999999993</v>
      </c>
      <c r="E55" s="79">
        <v>598</v>
      </c>
      <c r="F55" s="80">
        <f t="shared" si="1"/>
        <v>52304.71</v>
      </c>
      <c r="G55" s="80">
        <v>653</v>
      </c>
      <c r="H55" s="83">
        <f t="shared" si="2"/>
        <v>61641.75</v>
      </c>
      <c r="I55" s="84">
        <v>598</v>
      </c>
      <c r="J55" s="80">
        <f t="shared" si="3"/>
        <v>37955.61</v>
      </c>
      <c r="K55" s="80">
        <v>653</v>
      </c>
      <c r="L55" s="83">
        <f t="shared" si="4"/>
        <v>231.90000000000009</v>
      </c>
      <c r="M55" s="3"/>
      <c r="N55" s="85">
        <v>598</v>
      </c>
      <c r="O55" s="85">
        <v>16376.215</v>
      </c>
      <c r="P55" s="85">
        <v>653</v>
      </c>
      <c r="Q55" s="85">
        <v>5186.5569999999998</v>
      </c>
      <c r="R55" s="2"/>
      <c r="S55" s="91">
        <v>598</v>
      </c>
      <c r="T55" s="91">
        <v>4362.7049999999999</v>
      </c>
      <c r="U55" s="91">
        <v>653</v>
      </c>
      <c r="V55" s="91">
        <v>618.52699999999993</v>
      </c>
      <c r="W55" s="92">
        <v>598</v>
      </c>
      <c r="X55" s="92">
        <v>56667.415000000001</v>
      </c>
      <c r="Y55" s="92">
        <v>653</v>
      </c>
      <c r="Z55" s="92">
        <v>62260.277000000002</v>
      </c>
      <c r="AA55" s="94">
        <v>598</v>
      </c>
      <c r="AB55" s="94">
        <v>42318.315000000002</v>
      </c>
      <c r="AC55" s="94">
        <v>653</v>
      </c>
      <c r="AD55" s="94">
        <v>850.42700000000002</v>
      </c>
      <c r="AE55" s="3"/>
      <c r="AF55" s="3"/>
      <c r="AG55" s="3"/>
      <c r="AI55" s="3"/>
      <c r="AJ55" s="3"/>
      <c r="AK55" s="3"/>
      <c r="AL55" s="3"/>
      <c r="AN55" s="3"/>
      <c r="AO55" s="3"/>
      <c r="AP55" s="3"/>
      <c r="AQ55" s="3"/>
      <c r="AS55" s="3"/>
      <c r="AT55" s="3"/>
      <c r="AU55" s="3"/>
      <c r="AV55" s="3"/>
      <c r="AX55" s="3"/>
      <c r="AY55" s="3"/>
      <c r="AZ55" s="3"/>
      <c r="BA55" s="3"/>
    </row>
    <row r="56" spans="1:53" s="5" customFormat="1" x14ac:dyDescent="0.2">
      <c r="A56" s="79">
        <v>599</v>
      </c>
      <c r="B56" s="80">
        <f t="shared" si="0"/>
        <v>4289.9639999999999</v>
      </c>
      <c r="C56" s="80">
        <v>654</v>
      </c>
      <c r="D56" s="82">
        <f t="shared" si="5"/>
        <v>567.24399999999991</v>
      </c>
      <c r="E56" s="79">
        <v>599</v>
      </c>
      <c r="F56" s="80">
        <f t="shared" si="1"/>
        <v>54105.409999999996</v>
      </c>
      <c r="G56" s="80">
        <v>654</v>
      </c>
      <c r="H56" s="83">
        <f t="shared" si="2"/>
        <v>60415.73</v>
      </c>
      <c r="I56" s="84">
        <v>599</v>
      </c>
      <c r="J56" s="80">
        <f t="shared" si="3"/>
        <v>37550.61</v>
      </c>
      <c r="K56" s="80">
        <v>654</v>
      </c>
      <c r="L56" s="83">
        <f t="shared" si="4"/>
        <v>268.93000000000006</v>
      </c>
      <c r="M56" s="3"/>
      <c r="N56" s="85">
        <v>599</v>
      </c>
      <c r="O56" s="85">
        <v>16709.074000000001</v>
      </c>
      <c r="P56" s="85">
        <v>654</v>
      </c>
      <c r="Q56" s="85">
        <v>4999.5240000000003</v>
      </c>
      <c r="R56" s="2"/>
      <c r="S56" s="91">
        <v>599</v>
      </c>
      <c r="T56" s="91">
        <v>4289.9639999999999</v>
      </c>
      <c r="U56" s="91">
        <v>654</v>
      </c>
      <c r="V56" s="91">
        <v>567.24399999999991</v>
      </c>
      <c r="W56" s="92">
        <v>599</v>
      </c>
      <c r="X56" s="92">
        <v>58395.373999999996</v>
      </c>
      <c r="Y56" s="92">
        <v>654</v>
      </c>
      <c r="Z56" s="92">
        <v>60982.974000000002</v>
      </c>
      <c r="AA56" s="94">
        <v>599</v>
      </c>
      <c r="AB56" s="94">
        <v>41840.574000000001</v>
      </c>
      <c r="AC56" s="94">
        <v>654</v>
      </c>
      <c r="AD56" s="94">
        <v>836.17399999999998</v>
      </c>
      <c r="AE56" s="3"/>
      <c r="AF56" s="3"/>
      <c r="AG56" s="3"/>
      <c r="AI56" s="3"/>
      <c r="AJ56" s="3"/>
      <c r="AK56" s="3"/>
      <c r="AL56" s="3"/>
      <c r="AN56" s="3"/>
      <c r="AO56" s="3"/>
      <c r="AP56" s="3"/>
      <c r="AQ56" s="3"/>
      <c r="AS56" s="3"/>
      <c r="AT56" s="3"/>
      <c r="AU56" s="3"/>
      <c r="AV56" s="3"/>
      <c r="AX56" s="3"/>
      <c r="AY56" s="3"/>
      <c r="AZ56" s="3"/>
      <c r="BA56" s="3"/>
    </row>
    <row r="57" spans="1:53" s="5" customFormat="1" x14ac:dyDescent="0.2">
      <c r="A57" s="79">
        <v>600</v>
      </c>
      <c r="B57" s="80">
        <f t="shared" si="0"/>
        <v>4077.2110000000002</v>
      </c>
      <c r="C57" s="80">
        <v>655</v>
      </c>
      <c r="D57" s="82">
        <f t="shared" si="5"/>
        <v>581.50299999999993</v>
      </c>
      <c r="E57" s="79">
        <v>600</v>
      </c>
      <c r="F57" s="80">
        <f t="shared" si="1"/>
        <v>56280.09</v>
      </c>
      <c r="G57" s="80">
        <v>655</v>
      </c>
      <c r="H57" s="83">
        <f t="shared" si="2"/>
        <v>58945.420000000006</v>
      </c>
      <c r="I57" s="84">
        <v>600</v>
      </c>
      <c r="J57" s="80">
        <f t="shared" si="3"/>
        <v>37094.489999999991</v>
      </c>
      <c r="K57" s="80">
        <v>655</v>
      </c>
      <c r="L57" s="83">
        <f t="shared" si="4"/>
        <v>200.63000000000011</v>
      </c>
      <c r="M57" s="3"/>
      <c r="N57" s="85">
        <v>600</v>
      </c>
      <c r="O57" s="85">
        <v>16498.701000000001</v>
      </c>
      <c r="P57" s="85">
        <v>655</v>
      </c>
      <c r="Q57" s="85">
        <v>4893.4830000000002</v>
      </c>
      <c r="R57" s="2"/>
      <c r="S57" s="91">
        <v>600</v>
      </c>
      <c r="T57" s="91">
        <v>4077.2110000000002</v>
      </c>
      <c r="U57" s="91">
        <v>655</v>
      </c>
      <c r="V57" s="91">
        <v>581.50299999999993</v>
      </c>
      <c r="W57" s="92">
        <v>600</v>
      </c>
      <c r="X57" s="92">
        <v>60357.300999999999</v>
      </c>
      <c r="Y57" s="92">
        <v>655</v>
      </c>
      <c r="Z57" s="92">
        <v>59526.923000000003</v>
      </c>
      <c r="AA57" s="94">
        <v>600</v>
      </c>
      <c r="AB57" s="94">
        <v>41171.700999999994</v>
      </c>
      <c r="AC57" s="94">
        <v>655</v>
      </c>
      <c r="AD57" s="94">
        <v>782.13300000000004</v>
      </c>
      <c r="AE57" s="3"/>
      <c r="AF57" s="3"/>
      <c r="AG57" s="3"/>
      <c r="AI57" s="3"/>
      <c r="AJ57" s="3"/>
      <c r="AK57" s="3"/>
      <c r="AL57" s="3"/>
      <c r="AN57" s="3"/>
      <c r="AO57" s="3"/>
      <c r="AP57" s="3"/>
      <c r="AQ57" s="3"/>
      <c r="AS57" s="3"/>
      <c r="AT57" s="3"/>
      <c r="AU57" s="3"/>
      <c r="AV57" s="3"/>
      <c r="AX57" s="3"/>
      <c r="AY57" s="3"/>
      <c r="AZ57" s="3"/>
      <c r="BA57" s="3"/>
    </row>
    <row r="58" spans="1:53" s="5" customFormat="1" x14ac:dyDescent="0.2">
      <c r="A58" s="79">
        <v>601</v>
      </c>
      <c r="B58" s="80">
        <f t="shared" si="0"/>
        <v>4127.6760000000004</v>
      </c>
      <c r="C58" s="80">
        <v>656</v>
      </c>
      <c r="D58" s="82">
        <f t="shared" si="5"/>
        <v>543.2349999999999</v>
      </c>
      <c r="E58" s="79">
        <v>601</v>
      </c>
      <c r="F58" s="80">
        <f t="shared" si="1"/>
        <v>58120.62</v>
      </c>
      <c r="G58" s="80">
        <v>656</v>
      </c>
      <c r="H58" s="83">
        <f t="shared" si="2"/>
        <v>57467.89</v>
      </c>
      <c r="I58" s="84">
        <v>601</v>
      </c>
      <c r="J58" s="80">
        <f t="shared" si="3"/>
        <v>36525.520000000004</v>
      </c>
      <c r="K58" s="80">
        <v>656</v>
      </c>
      <c r="L58" s="83">
        <f t="shared" si="4"/>
        <v>240.90000000000009</v>
      </c>
      <c r="M58" s="3"/>
      <c r="N58" s="85">
        <v>601</v>
      </c>
      <c r="O58" s="85">
        <v>16631.196</v>
      </c>
      <c r="P58" s="85">
        <v>656</v>
      </c>
      <c r="Q58" s="85">
        <v>4794.4250000000002</v>
      </c>
      <c r="R58" s="2"/>
      <c r="S58" s="91">
        <v>601</v>
      </c>
      <c r="T58" s="91">
        <v>4127.6760000000004</v>
      </c>
      <c r="U58" s="91">
        <v>656</v>
      </c>
      <c r="V58" s="91">
        <v>543.2349999999999</v>
      </c>
      <c r="W58" s="92">
        <v>601</v>
      </c>
      <c r="X58" s="92">
        <v>62248.296000000002</v>
      </c>
      <c r="Y58" s="92">
        <v>656</v>
      </c>
      <c r="Z58" s="92">
        <v>58011.125</v>
      </c>
      <c r="AA58" s="94">
        <v>601</v>
      </c>
      <c r="AB58" s="94">
        <v>40653.196000000004</v>
      </c>
      <c r="AC58" s="94">
        <v>656</v>
      </c>
      <c r="AD58" s="94">
        <v>784.13499999999999</v>
      </c>
      <c r="AE58" s="3"/>
      <c r="AF58" s="3"/>
      <c r="AG58" s="3"/>
      <c r="AI58" s="3"/>
      <c r="AJ58" s="3"/>
      <c r="AK58" s="3"/>
      <c r="AL58" s="3"/>
      <c r="AN58" s="3"/>
      <c r="AO58" s="3"/>
      <c r="AP58" s="3"/>
      <c r="AQ58" s="3"/>
      <c r="AS58" s="3"/>
      <c r="AT58" s="3"/>
      <c r="AU58" s="3"/>
      <c r="AV58" s="3"/>
      <c r="AX58" s="3"/>
      <c r="AY58" s="3"/>
      <c r="AZ58" s="3"/>
      <c r="BA58" s="3"/>
    </row>
    <row r="59" spans="1:53" s="5" customFormat="1" x14ac:dyDescent="0.2">
      <c r="A59" s="79">
        <v>602</v>
      </c>
      <c r="B59" s="80">
        <f t="shared" si="0"/>
        <v>4012.5920000000001</v>
      </c>
      <c r="C59" s="80">
        <v>657</v>
      </c>
      <c r="D59" s="82">
        <f t="shared" si="5"/>
        <v>564.48899999999992</v>
      </c>
      <c r="E59" s="79">
        <v>602</v>
      </c>
      <c r="F59" s="80">
        <f t="shared" si="1"/>
        <v>60040.860000000008</v>
      </c>
      <c r="G59" s="80">
        <v>657</v>
      </c>
      <c r="H59" s="83">
        <f t="shared" si="2"/>
        <v>56207.639999999992</v>
      </c>
      <c r="I59" s="84">
        <v>602</v>
      </c>
      <c r="J59" s="80">
        <f t="shared" si="3"/>
        <v>36109.760000000009</v>
      </c>
      <c r="K59" s="80">
        <v>657</v>
      </c>
      <c r="L59" s="83">
        <f t="shared" si="4"/>
        <v>207.38000000000011</v>
      </c>
      <c r="M59" s="3"/>
      <c r="N59" s="85">
        <v>602</v>
      </c>
      <c r="O59" s="85">
        <v>16681.851999999999</v>
      </c>
      <c r="P59" s="85">
        <v>657</v>
      </c>
      <c r="Q59" s="85">
        <v>4689.8490000000002</v>
      </c>
      <c r="R59" s="2"/>
      <c r="S59" s="91">
        <v>602</v>
      </c>
      <c r="T59" s="91">
        <v>4012.5920000000001</v>
      </c>
      <c r="U59" s="91">
        <v>657</v>
      </c>
      <c r="V59" s="91">
        <v>564.48899999999992</v>
      </c>
      <c r="W59" s="92">
        <v>602</v>
      </c>
      <c r="X59" s="92">
        <v>64053.452000000005</v>
      </c>
      <c r="Y59" s="92">
        <v>657</v>
      </c>
      <c r="Z59" s="92">
        <v>56772.128999999994</v>
      </c>
      <c r="AA59" s="94">
        <v>602</v>
      </c>
      <c r="AB59" s="94">
        <v>40122.352000000006</v>
      </c>
      <c r="AC59" s="94">
        <v>657</v>
      </c>
      <c r="AD59" s="94">
        <v>771.86900000000003</v>
      </c>
      <c r="AE59" s="3"/>
      <c r="AF59" s="3"/>
      <c r="AG59" s="3"/>
      <c r="AI59" s="3"/>
      <c r="AJ59" s="3"/>
      <c r="AK59" s="3"/>
      <c r="AL59" s="3"/>
      <c r="AN59" s="3"/>
      <c r="AO59" s="3"/>
      <c r="AP59" s="3"/>
      <c r="AQ59" s="3"/>
      <c r="AS59" s="3"/>
      <c r="AT59" s="3"/>
      <c r="AU59" s="3"/>
      <c r="AV59" s="3"/>
      <c r="AX59" s="3"/>
      <c r="AY59" s="3"/>
      <c r="AZ59" s="3"/>
      <c r="BA59" s="3"/>
    </row>
    <row r="60" spans="1:53" s="5" customFormat="1" x14ac:dyDescent="0.2">
      <c r="A60" s="79">
        <v>603</v>
      </c>
      <c r="B60" s="80">
        <f t="shared" si="0"/>
        <v>3940.92</v>
      </c>
      <c r="C60" s="80">
        <v>658</v>
      </c>
      <c r="D60" s="82">
        <f t="shared" si="5"/>
        <v>569.99799999999993</v>
      </c>
      <c r="E60" s="79">
        <v>603</v>
      </c>
      <c r="F60" s="80">
        <f t="shared" si="1"/>
        <v>61986.03</v>
      </c>
      <c r="G60" s="80">
        <v>658</v>
      </c>
      <c r="H60" s="83">
        <f t="shared" si="2"/>
        <v>54307.53</v>
      </c>
      <c r="I60" s="84">
        <v>603</v>
      </c>
      <c r="J60" s="80">
        <f t="shared" si="3"/>
        <v>35262.530000000006</v>
      </c>
      <c r="K60" s="80">
        <v>658</v>
      </c>
      <c r="L60" s="83">
        <f t="shared" si="4"/>
        <v>210.88000000000011</v>
      </c>
      <c r="M60" s="3"/>
      <c r="N60" s="85">
        <v>603</v>
      </c>
      <c r="O60" s="85">
        <v>16629.649999999998</v>
      </c>
      <c r="P60" s="85">
        <v>658</v>
      </c>
      <c r="Q60" s="85">
        <v>4526.1679999999997</v>
      </c>
      <c r="R60" s="2"/>
      <c r="S60" s="91">
        <v>603</v>
      </c>
      <c r="T60" s="91">
        <v>3940.92</v>
      </c>
      <c r="U60" s="91">
        <v>658</v>
      </c>
      <c r="V60" s="91">
        <v>569.99799999999993</v>
      </c>
      <c r="W60" s="92">
        <v>603</v>
      </c>
      <c r="X60" s="92">
        <v>65926.95</v>
      </c>
      <c r="Y60" s="92">
        <v>658</v>
      </c>
      <c r="Z60" s="92">
        <v>54877.527999999998</v>
      </c>
      <c r="AA60" s="94">
        <v>603</v>
      </c>
      <c r="AB60" s="94">
        <v>39203.450000000004</v>
      </c>
      <c r="AC60" s="94">
        <v>658</v>
      </c>
      <c r="AD60" s="94">
        <v>780.87800000000004</v>
      </c>
      <c r="AE60" s="3"/>
      <c r="AF60" s="3"/>
      <c r="AG60" s="3"/>
      <c r="AI60" s="3"/>
      <c r="AJ60" s="3"/>
      <c r="AK60" s="3"/>
      <c r="AL60" s="3"/>
      <c r="AN60" s="3"/>
      <c r="AO60" s="3"/>
      <c r="AP60" s="3"/>
      <c r="AQ60" s="3"/>
      <c r="AS60" s="3"/>
      <c r="AT60" s="3"/>
      <c r="AU60" s="3"/>
      <c r="AV60" s="3"/>
      <c r="AX60" s="3"/>
      <c r="AY60" s="3"/>
      <c r="AZ60" s="3"/>
      <c r="BA60" s="3"/>
    </row>
    <row r="61" spans="1:53" s="5" customFormat="1" x14ac:dyDescent="0.2">
      <c r="A61" s="79">
        <v>604</v>
      </c>
      <c r="B61" s="80">
        <f t="shared" si="0"/>
        <v>3985.7390000000005</v>
      </c>
      <c r="C61" s="80">
        <v>659</v>
      </c>
      <c r="D61" s="82">
        <f t="shared" si="5"/>
        <v>526.21199999999999</v>
      </c>
      <c r="E61" s="79">
        <v>604</v>
      </c>
      <c r="F61" s="80">
        <f t="shared" si="1"/>
        <v>63353.869999999995</v>
      </c>
      <c r="G61" s="80">
        <v>659</v>
      </c>
      <c r="H61" s="83">
        <f t="shared" si="2"/>
        <v>52857.47</v>
      </c>
      <c r="I61" s="84">
        <v>604</v>
      </c>
      <c r="J61" s="80">
        <f t="shared" si="3"/>
        <v>34767.97</v>
      </c>
      <c r="K61" s="80">
        <v>659</v>
      </c>
      <c r="L61" s="83">
        <f t="shared" si="4"/>
        <v>199.87000000000012</v>
      </c>
      <c r="M61" s="3"/>
      <c r="N61" s="85">
        <v>604</v>
      </c>
      <c r="O61" s="85">
        <v>16561.609</v>
      </c>
      <c r="P61" s="85">
        <v>659</v>
      </c>
      <c r="Q61" s="85">
        <v>4486.7719999999999</v>
      </c>
      <c r="R61" s="2"/>
      <c r="S61" s="91">
        <v>604</v>
      </c>
      <c r="T61" s="91">
        <v>3985.7390000000005</v>
      </c>
      <c r="U61" s="91">
        <v>659</v>
      </c>
      <c r="V61" s="91">
        <v>526.21199999999999</v>
      </c>
      <c r="W61" s="92">
        <v>604</v>
      </c>
      <c r="X61" s="92">
        <v>67339.608999999997</v>
      </c>
      <c r="Y61" s="92">
        <v>659</v>
      </c>
      <c r="Z61" s="92">
        <v>53383.682000000001</v>
      </c>
      <c r="AA61" s="94">
        <v>604</v>
      </c>
      <c r="AB61" s="94">
        <v>38753.709000000003</v>
      </c>
      <c r="AC61" s="94">
        <v>659</v>
      </c>
      <c r="AD61" s="94">
        <v>726.08200000000011</v>
      </c>
      <c r="AE61" s="3"/>
      <c r="AF61" s="3"/>
      <c r="AG61" s="3"/>
      <c r="AI61" s="3"/>
      <c r="AJ61" s="3"/>
      <c r="AK61" s="3"/>
      <c r="AL61" s="3"/>
      <c r="AN61" s="3"/>
      <c r="AO61" s="3"/>
      <c r="AP61" s="3"/>
      <c r="AQ61" s="3"/>
      <c r="AS61" s="3"/>
      <c r="AT61" s="3"/>
      <c r="AU61" s="3"/>
      <c r="AV61" s="3"/>
      <c r="AX61" s="3"/>
      <c r="AY61" s="3"/>
      <c r="AZ61" s="3"/>
      <c r="BA61" s="3"/>
    </row>
    <row r="62" spans="1:53" s="5" customFormat="1" x14ac:dyDescent="0.2">
      <c r="A62" s="79">
        <v>605</v>
      </c>
      <c r="B62" s="80">
        <f t="shared" si="0"/>
        <v>3929.348</v>
      </c>
      <c r="C62" s="80">
        <v>660</v>
      </c>
      <c r="D62" s="82">
        <f t="shared" si="5"/>
        <v>495.94899999999996</v>
      </c>
      <c r="E62" s="79">
        <v>605</v>
      </c>
      <c r="F62" s="80">
        <f t="shared" si="1"/>
        <v>64386.210000000006</v>
      </c>
      <c r="G62" s="80">
        <v>660</v>
      </c>
      <c r="H62" s="83">
        <f t="shared" si="2"/>
        <v>51339.229999999996</v>
      </c>
      <c r="I62" s="84">
        <v>605</v>
      </c>
      <c r="J62" s="80">
        <f t="shared" si="3"/>
        <v>34202.61</v>
      </c>
      <c r="K62" s="80">
        <v>660</v>
      </c>
      <c r="L62" s="83">
        <f t="shared" si="4"/>
        <v>207.62000000000012</v>
      </c>
      <c r="M62" s="3"/>
      <c r="N62" s="85">
        <v>605</v>
      </c>
      <c r="O62" s="85">
        <v>16470.758000000002</v>
      </c>
      <c r="P62" s="85">
        <v>660</v>
      </c>
      <c r="Q62" s="85">
        <v>4321.8689999999997</v>
      </c>
      <c r="R62" s="2"/>
      <c r="S62" s="91">
        <v>605</v>
      </c>
      <c r="T62" s="91">
        <v>3929.348</v>
      </c>
      <c r="U62" s="91">
        <v>660</v>
      </c>
      <c r="V62" s="91">
        <v>495.94899999999996</v>
      </c>
      <c r="W62" s="92">
        <v>605</v>
      </c>
      <c r="X62" s="92">
        <v>68315.558000000005</v>
      </c>
      <c r="Y62" s="92">
        <v>660</v>
      </c>
      <c r="Z62" s="92">
        <v>51835.178999999996</v>
      </c>
      <c r="AA62" s="94">
        <v>605</v>
      </c>
      <c r="AB62" s="94">
        <v>38131.957999999999</v>
      </c>
      <c r="AC62" s="94">
        <v>660</v>
      </c>
      <c r="AD62" s="94">
        <v>703.56900000000007</v>
      </c>
      <c r="AE62" s="3"/>
      <c r="AF62" s="3"/>
      <c r="AG62" s="3"/>
      <c r="AI62" s="3"/>
      <c r="AJ62" s="3"/>
      <c r="AK62" s="3"/>
      <c r="AL62" s="3"/>
      <c r="AN62" s="3"/>
      <c r="AO62" s="3"/>
      <c r="AP62" s="3"/>
      <c r="AQ62" s="3"/>
      <c r="AS62" s="3"/>
      <c r="AT62" s="3"/>
      <c r="AU62" s="3"/>
      <c r="AV62" s="3"/>
      <c r="AX62" s="3"/>
      <c r="AY62" s="3"/>
      <c r="AZ62" s="3"/>
      <c r="BA62" s="3"/>
    </row>
    <row r="63" spans="1:53" s="5" customFormat="1" x14ac:dyDescent="0.2">
      <c r="A63" s="79">
        <v>606</v>
      </c>
      <c r="B63" s="80">
        <f t="shared" si="0"/>
        <v>3842.864</v>
      </c>
      <c r="C63" s="80">
        <v>661</v>
      </c>
      <c r="D63" s="82">
        <f t="shared" si="5"/>
        <v>529.71599999999989</v>
      </c>
      <c r="E63" s="79">
        <v>606</v>
      </c>
      <c r="F63" s="80">
        <f t="shared" si="1"/>
        <v>65581.95</v>
      </c>
      <c r="G63" s="80">
        <v>661</v>
      </c>
      <c r="H63" s="83">
        <f t="shared" si="2"/>
        <v>50053.87</v>
      </c>
      <c r="I63" s="84">
        <v>606</v>
      </c>
      <c r="J63" s="80">
        <f t="shared" si="3"/>
        <v>33432.149999999994</v>
      </c>
      <c r="K63" s="80">
        <v>661</v>
      </c>
      <c r="L63" s="83">
        <f t="shared" si="4"/>
        <v>184.11000000000013</v>
      </c>
      <c r="M63" s="3"/>
      <c r="N63" s="85">
        <v>606</v>
      </c>
      <c r="O63" s="85">
        <v>16478.513999999999</v>
      </c>
      <c r="P63" s="85">
        <v>661</v>
      </c>
      <c r="Q63" s="85">
        <v>4240.366</v>
      </c>
      <c r="R63" s="2"/>
      <c r="S63" s="91">
        <v>606</v>
      </c>
      <c r="T63" s="91">
        <v>3842.864</v>
      </c>
      <c r="U63" s="91">
        <v>661</v>
      </c>
      <c r="V63" s="91">
        <v>529.71599999999989</v>
      </c>
      <c r="W63" s="92">
        <v>606</v>
      </c>
      <c r="X63" s="92">
        <v>69424.813999999998</v>
      </c>
      <c r="Y63" s="92">
        <v>661</v>
      </c>
      <c r="Z63" s="92">
        <v>50583.586000000003</v>
      </c>
      <c r="AA63" s="94">
        <v>606</v>
      </c>
      <c r="AB63" s="94">
        <v>37275.013999999996</v>
      </c>
      <c r="AC63" s="94">
        <v>661</v>
      </c>
      <c r="AD63" s="94">
        <v>713.82600000000002</v>
      </c>
      <c r="AE63" s="3"/>
      <c r="AF63" s="3"/>
      <c r="AG63" s="3"/>
      <c r="AI63" s="3"/>
      <c r="AJ63" s="3"/>
      <c r="AK63" s="3"/>
      <c r="AL63" s="3"/>
      <c r="AN63" s="3"/>
      <c r="AO63" s="3"/>
      <c r="AP63" s="3"/>
      <c r="AQ63" s="3"/>
      <c r="AS63" s="3"/>
      <c r="AT63" s="3"/>
      <c r="AU63" s="3"/>
      <c r="AV63" s="3"/>
      <c r="AX63" s="3"/>
      <c r="AY63" s="3"/>
      <c r="AZ63" s="3"/>
      <c r="BA63" s="3"/>
    </row>
    <row r="64" spans="1:53" s="5" customFormat="1" x14ac:dyDescent="0.2">
      <c r="A64" s="79">
        <v>607</v>
      </c>
      <c r="B64" s="80">
        <f t="shared" si="0"/>
        <v>3766.1240000000003</v>
      </c>
      <c r="C64" s="80">
        <v>662</v>
      </c>
      <c r="D64" s="82">
        <f t="shared" si="5"/>
        <v>536.45900000000006</v>
      </c>
      <c r="E64" s="79">
        <v>607</v>
      </c>
      <c r="F64" s="80">
        <f t="shared" si="1"/>
        <v>66555.25</v>
      </c>
      <c r="G64" s="80">
        <v>662</v>
      </c>
      <c r="H64" s="83">
        <f t="shared" si="2"/>
        <v>48111.63</v>
      </c>
      <c r="I64" s="84">
        <v>607</v>
      </c>
      <c r="J64" s="80">
        <f t="shared" si="3"/>
        <v>32841.85</v>
      </c>
      <c r="K64" s="80">
        <v>662</v>
      </c>
      <c r="L64" s="83">
        <f t="shared" si="4"/>
        <v>164.84999999999991</v>
      </c>
      <c r="M64" s="3"/>
      <c r="N64" s="85">
        <v>607</v>
      </c>
      <c r="O64" s="85">
        <v>16708.274000000001</v>
      </c>
      <c r="P64" s="85">
        <v>662</v>
      </c>
      <c r="Q64" s="85">
        <v>4063.1489999999999</v>
      </c>
      <c r="R64" s="2"/>
      <c r="S64" s="91">
        <v>607</v>
      </c>
      <c r="T64" s="91">
        <v>3766.1240000000003</v>
      </c>
      <c r="U64" s="91">
        <v>662</v>
      </c>
      <c r="V64" s="91">
        <v>536.45900000000006</v>
      </c>
      <c r="W64" s="92">
        <v>607</v>
      </c>
      <c r="X64" s="92">
        <v>70321.373999999996</v>
      </c>
      <c r="Y64" s="92">
        <v>662</v>
      </c>
      <c r="Z64" s="92">
        <v>48648.089</v>
      </c>
      <c r="AA64" s="94">
        <v>607</v>
      </c>
      <c r="AB64" s="94">
        <v>36607.974000000002</v>
      </c>
      <c r="AC64" s="94">
        <v>662</v>
      </c>
      <c r="AD64" s="94">
        <v>701.30899999999997</v>
      </c>
      <c r="AE64" s="3"/>
      <c r="AF64" s="3"/>
      <c r="AG64" s="3"/>
      <c r="AI64" s="3"/>
      <c r="AJ64" s="3"/>
      <c r="AK64" s="3"/>
      <c r="AL64" s="3"/>
      <c r="AN64" s="3"/>
      <c r="AO64" s="3"/>
      <c r="AP64" s="3"/>
      <c r="AQ64" s="3"/>
      <c r="AS64" s="3"/>
      <c r="AT64" s="3"/>
      <c r="AU64" s="3"/>
      <c r="AV64" s="3"/>
      <c r="AX64" s="3"/>
      <c r="AY64" s="3"/>
      <c r="AZ64" s="3"/>
      <c r="BA64" s="3"/>
    </row>
    <row r="65" spans="1:53" s="5" customFormat="1" x14ac:dyDescent="0.2">
      <c r="A65" s="79">
        <v>608</v>
      </c>
      <c r="B65" s="80">
        <f t="shared" si="0"/>
        <v>3627.0519999999997</v>
      </c>
      <c r="C65" s="80">
        <v>663</v>
      </c>
      <c r="D65" s="82">
        <f t="shared" si="5"/>
        <v>492.94400000000002</v>
      </c>
      <c r="E65" s="79">
        <v>608</v>
      </c>
      <c r="F65" s="80">
        <f t="shared" si="1"/>
        <v>67193.919999999998</v>
      </c>
      <c r="G65" s="80">
        <v>663</v>
      </c>
      <c r="H65" s="83">
        <f t="shared" si="2"/>
        <v>46916.090999999993</v>
      </c>
      <c r="I65" s="84">
        <v>608</v>
      </c>
      <c r="J65" s="80">
        <f t="shared" si="3"/>
        <v>32172.02</v>
      </c>
      <c r="K65" s="80">
        <v>663</v>
      </c>
      <c r="L65" s="83">
        <f t="shared" si="4"/>
        <v>189.86099999999982</v>
      </c>
      <c r="M65" s="3"/>
      <c r="N65" s="85">
        <v>608</v>
      </c>
      <c r="O65" s="85">
        <v>16220.972000000002</v>
      </c>
      <c r="P65" s="85">
        <v>663</v>
      </c>
      <c r="Q65" s="85">
        <v>3987.2549999999997</v>
      </c>
      <c r="R65" s="2"/>
      <c r="S65" s="91">
        <v>608</v>
      </c>
      <c r="T65" s="91">
        <v>3627.0519999999997</v>
      </c>
      <c r="U65" s="91">
        <v>663</v>
      </c>
      <c r="V65" s="91">
        <v>492.94400000000002</v>
      </c>
      <c r="W65" s="92">
        <v>608</v>
      </c>
      <c r="X65" s="92">
        <v>70820.971999999994</v>
      </c>
      <c r="Y65" s="92">
        <v>663</v>
      </c>
      <c r="Z65" s="92">
        <v>47409.034999999996</v>
      </c>
      <c r="AA65" s="94">
        <v>608</v>
      </c>
      <c r="AB65" s="94">
        <v>35799.072</v>
      </c>
      <c r="AC65" s="94">
        <v>663</v>
      </c>
      <c r="AD65" s="94">
        <v>682.80499999999984</v>
      </c>
      <c r="AE65" s="3"/>
      <c r="AF65" s="3"/>
      <c r="AG65" s="3"/>
      <c r="AI65" s="3"/>
      <c r="AJ65" s="3"/>
      <c r="AK65" s="3"/>
      <c r="AL65" s="3"/>
      <c r="AN65" s="3"/>
      <c r="AO65" s="3"/>
      <c r="AP65" s="3"/>
      <c r="AQ65" s="3"/>
      <c r="AS65" s="3"/>
      <c r="AT65" s="3"/>
      <c r="AU65" s="3"/>
      <c r="AV65" s="3"/>
      <c r="AX65" s="3"/>
      <c r="AY65" s="3"/>
      <c r="AZ65" s="3"/>
      <c r="BA65" s="3"/>
    </row>
    <row r="66" spans="1:53" s="5" customFormat="1" x14ac:dyDescent="0.2">
      <c r="A66" s="79">
        <v>609</v>
      </c>
      <c r="B66" s="80">
        <f t="shared" si="0"/>
        <v>3612.2880000000005</v>
      </c>
      <c r="C66" s="80">
        <v>664</v>
      </c>
      <c r="D66" s="82">
        <f t="shared" si="5"/>
        <v>451.67199999999997</v>
      </c>
      <c r="E66" s="79">
        <v>609</v>
      </c>
      <c r="F66" s="80">
        <f t="shared" si="1"/>
        <v>67684.679999999993</v>
      </c>
      <c r="G66" s="80">
        <v>664</v>
      </c>
      <c r="H66" s="83">
        <f t="shared" si="2"/>
        <v>45443.664000000004</v>
      </c>
      <c r="I66" s="84">
        <v>609</v>
      </c>
      <c r="J66" s="80">
        <f t="shared" si="3"/>
        <v>31225.979999999996</v>
      </c>
      <c r="K66" s="80">
        <v>664</v>
      </c>
      <c r="L66" s="83">
        <f t="shared" si="4"/>
        <v>191.85399999999987</v>
      </c>
      <c r="M66" s="3"/>
      <c r="N66" s="85">
        <v>609</v>
      </c>
      <c r="O66" s="85">
        <v>15983.268</v>
      </c>
      <c r="P66" s="85">
        <v>664</v>
      </c>
      <c r="Q66" s="85">
        <v>3852.9259999999999</v>
      </c>
      <c r="R66" s="2"/>
      <c r="S66" s="91">
        <v>609</v>
      </c>
      <c r="T66" s="91">
        <v>3612.2880000000005</v>
      </c>
      <c r="U66" s="91">
        <v>664</v>
      </c>
      <c r="V66" s="91">
        <v>451.67199999999997</v>
      </c>
      <c r="W66" s="92">
        <v>609</v>
      </c>
      <c r="X66" s="92">
        <v>71296.967999999993</v>
      </c>
      <c r="Y66" s="92">
        <v>664</v>
      </c>
      <c r="Z66" s="92">
        <v>45895.336000000003</v>
      </c>
      <c r="AA66" s="94">
        <v>609</v>
      </c>
      <c r="AB66" s="94">
        <v>34838.267999999996</v>
      </c>
      <c r="AC66" s="94">
        <v>664</v>
      </c>
      <c r="AD66" s="94">
        <v>643.52599999999984</v>
      </c>
      <c r="AE66" s="3"/>
      <c r="AF66" s="3"/>
      <c r="AG66" s="3"/>
      <c r="AI66" s="3"/>
      <c r="AJ66" s="3"/>
      <c r="AK66" s="3"/>
      <c r="AL66" s="3"/>
      <c r="AN66" s="3"/>
      <c r="AO66" s="3"/>
      <c r="AP66" s="3"/>
      <c r="AQ66" s="3"/>
      <c r="AS66" s="3"/>
      <c r="AT66" s="3"/>
      <c r="AU66" s="3"/>
      <c r="AV66" s="3"/>
      <c r="AX66" s="3"/>
      <c r="AY66" s="3"/>
      <c r="AZ66" s="3"/>
      <c r="BA66" s="3"/>
    </row>
    <row r="67" spans="1:53" s="5" customFormat="1" x14ac:dyDescent="0.2">
      <c r="A67" s="79">
        <v>610</v>
      </c>
      <c r="B67" s="80">
        <f t="shared" si="0"/>
        <v>3451.3770000000004</v>
      </c>
      <c r="C67" s="80">
        <v>665</v>
      </c>
      <c r="D67" s="82">
        <f t="shared" si="5"/>
        <v>497.44</v>
      </c>
      <c r="E67" s="79">
        <v>610</v>
      </c>
      <c r="F67" s="80">
        <f t="shared" si="1"/>
        <v>67517.25</v>
      </c>
      <c r="G67" s="80">
        <v>665</v>
      </c>
      <c r="H67" s="83">
        <f t="shared" si="2"/>
        <v>44421.100999999995</v>
      </c>
      <c r="I67" s="84">
        <v>610</v>
      </c>
      <c r="J67" s="80">
        <f t="shared" si="3"/>
        <v>30482.449999999997</v>
      </c>
      <c r="K67" s="80">
        <v>665</v>
      </c>
      <c r="L67" s="83">
        <f t="shared" si="4"/>
        <v>177.85099999999994</v>
      </c>
      <c r="M67" s="3"/>
      <c r="N67" s="85">
        <v>610</v>
      </c>
      <c r="O67" s="85">
        <v>15740.426999999998</v>
      </c>
      <c r="P67" s="85">
        <v>665</v>
      </c>
      <c r="Q67" s="85">
        <v>3838.3609999999999</v>
      </c>
      <c r="R67" s="2"/>
      <c r="S67" s="91">
        <v>610</v>
      </c>
      <c r="T67" s="91">
        <v>3451.3770000000004</v>
      </c>
      <c r="U67" s="91">
        <v>665</v>
      </c>
      <c r="V67" s="91">
        <v>497.44</v>
      </c>
      <c r="W67" s="92">
        <v>610</v>
      </c>
      <c r="X67" s="92">
        <v>70968.627000000008</v>
      </c>
      <c r="Y67" s="92">
        <v>665</v>
      </c>
      <c r="Z67" s="92">
        <v>44918.540999999997</v>
      </c>
      <c r="AA67" s="94">
        <v>610</v>
      </c>
      <c r="AB67" s="94">
        <v>33933.826999999997</v>
      </c>
      <c r="AC67" s="94">
        <v>665</v>
      </c>
      <c r="AD67" s="94">
        <v>675.29099999999994</v>
      </c>
      <c r="AE67" s="3"/>
      <c r="AF67" s="3"/>
      <c r="AG67" s="3"/>
      <c r="AI67" s="3"/>
      <c r="AJ67" s="3"/>
      <c r="AK67" s="3"/>
      <c r="AL67" s="3"/>
      <c r="AN67" s="3"/>
      <c r="AO67" s="3"/>
      <c r="AP67" s="3"/>
      <c r="AQ67" s="3"/>
      <c r="AS67" s="3"/>
      <c r="AT67" s="3"/>
      <c r="AU67" s="3"/>
      <c r="AV67" s="3"/>
      <c r="AX67" s="3"/>
      <c r="AY67" s="3"/>
      <c r="AZ67" s="3"/>
      <c r="BA67" s="3"/>
    </row>
    <row r="68" spans="1:53" s="5" customFormat="1" x14ac:dyDescent="0.2">
      <c r="A68" s="79">
        <v>611</v>
      </c>
      <c r="B68" s="80">
        <f t="shared" si="0"/>
        <v>3509.2160000000003</v>
      </c>
      <c r="C68" s="80">
        <v>666</v>
      </c>
      <c r="D68" s="82">
        <f t="shared" si="5"/>
        <v>462.43200000000002</v>
      </c>
      <c r="E68" s="79">
        <v>611</v>
      </c>
      <c r="F68" s="80">
        <f t="shared" si="1"/>
        <v>66696.67</v>
      </c>
      <c r="G68" s="80">
        <v>666</v>
      </c>
      <c r="H68" s="83">
        <f t="shared" si="2"/>
        <v>43395.85</v>
      </c>
      <c r="I68" s="84">
        <v>611</v>
      </c>
      <c r="J68" s="80">
        <f t="shared" si="3"/>
        <v>29499.770000000004</v>
      </c>
      <c r="K68" s="80">
        <v>666</v>
      </c>
      <c r="L68" s="83">
        <f t="shared" si="4"/>
        <v>176.84999999999991</v>
      </c>
      <c r="M68" s="3"/>
      <c r="N68" s="85">
        <v>611</v>
      </c>
      <c r="O68" s="85">
        <v>15416.186</v>
      </c>
      <c r="P68" s="85">
        <v>666</v>
      </c>
      <c r="Q68" s="85">
        <v>3619.692</v>
      </c>
      <c r="R68" s="2"/>
      <c r="S68" s="91">
        <v>611</v>
      </c>
      <c r="T68" s="91">
        <v>3509.2160000000003</v>
      </c>
      <c r="U68" s="91">
        <v>666</v>
      </c>
      <c r="V68" s="91">
        <v>462.43200000000002</v>
      </c>
      <c r="W68" s="92">
        <v>611</v>
      </c>
      <c r="X68" s="92">
        <v>70205.885999999999</v>
      </c>
      <c r="Y68" s="92">
        <v>666</v>
      </c>
      <c r="Z68" s="92">
        <v>43858.281999999999</v>
      </c>
      <c r="AA68" s="94">
        <v>611</v>
      </c>
      <c r="AB68" s="94">
        <v>33008.986000000004</v>
      </c>
      <c r="AC68" s="94">
        <v>666</v>
      </c>
      <c r="AD68" s="94">
        <v>639.28199999999993</v>
      </c>
      <c r="AE68" s="3"/>
      <c r="AF68" s="3"/>
      <c r="AG68" s="3"/>
      <c r="AI68" s="3"/>
      <c r="AJ68" s="3"/>
      <c r="AK68" s="3"/>
      <c r="AL68" s="3"/>
      <c r="AN68" s="3"/>
      <c r="AO68" s="3"/>
      <c r="AP68" s="3"/>
      <c r="AQ68" s="3"/>
      <c r="AS68" s="3"/>
      <c r="AT68" s="3"/>
      <c r="AU68" s="3"/>
      <c r="AV68" s="3"/>
      <c r="AX68" s="3"/>
      <c r="AY68" s="3"/>
      <c r="AZ68" s="3"/>
      <c r="BA68" s="3"/>
    </row>
    <row r="69" spans="1:53" s="5" customFormat="1" x14ac:dyDescent="0.2">
      <c r="A69" s="79">
        <v>612</v>
      </c>
      <c r="B69" s="80">
        <f t="shared" si="0"/>
        <v>3352.3989999999994</v>
      </c>
      <c r="C69" s="80">
        <v>667</v>
      </c>
      <c r="D69" s="82">
        <f t="shared" si="5"/>
        <v>486.93099999999998</v>
      </c>
      <c r="E69" s="79">
        <v>612</v>
      </c>
      <c r="F69" s="80">
        <f t="shared" si="1"/>
        <v>66405.579999999987</v>
      </c>
      <c r="G69" s="80">
        <v>667</v>
      </c>
      <c r="H69" s="83">
        <f t="shared" si="2"/>
        <v>41970.914000000004</v>
      </c>
      <c r="I69" s="84">
        <v>612</v>
      </c>
      <c r="J69" s="80">
        <f t="shared" si="3"/>
        <v>28602.18</v>
      </c>
      <c r="K69" s="80">
        <v>667</v>
      </c>
      <c r="L69" s="83">
        <f t="shared" si="4"/>
        <v>205.86399999999986</v>
      </c>
      <c r="M69" s="3"/>
      <c r="N69" s="85">
        <v>612</v>
      </c>
      <c r="O69" s="85">
        <v>15193.978999999999</v>
      </c>
      <c r="P69" s="85">
        <v>667</v>
      </c>
      <c r="Q69" s="85">
        <v>3639.1350000000002</v>
      </c>
      <c r="R69" s="2"/>
      <c r="S69" s="91">
        <v>612</v>
      </c>
      <c r="T69" s="91">
        <v>3352.3989999999994</v>
      </c>
      <c r="U69" s="91">
        <v>667</v>
      </c>
      <c r="V69" s="91">
        <v>486.93099999999998</v>
      </c>
      <c r="W69" s="92">
        <v>612</v>
      </c>
      <c r="X69" s="92">
        <v>69757.978999999992</v>
      </c>
      <c r="Y69" s="92">
        <v>667</v>
      </c>
      <c r="Z69" s="92">
        <v>42457.845000000001</v>
      </c>
      <c r="AA69" s="94">
        <v>612</v>
      </c>
      <c r="AB69" s="94">
        <v>31954.579000000002</v>
      </c>
      <c r="AC69" s="94">
        <v>667</v>
      </c>
      <c r="AD69" s="94">
        <v>692.79499999999985</v>
      </c>
      <c r="AE69" s="3"/>
      <c r="AF69" s="3"/>
      <c r="AG69" s="3"/>
      <c r="AI69" s="3"/>
      <c r="AJ69" s="3"/>
      <c r="AK69" s="3"/>
      <c r="AL69" s="3"/>
      <c r="AN69" s="3"/>
      <c r="AO69" s="3"/>
      <c r="AP69" s="3"/>
      <c r="AQ69" s="3"/>
      <c r="AS69" s="3"/>
      <c r="AT69" s="3"/>
      <c r="AU69" s="3"/>
      <c r="AV69" s="3"/>
      <c r="AX69" s="3"/>
      <c r="AY69" s="3"/>
      <c r="AZ69" s="3"/>
      <c r="BA69" s="3"/>
    </row>
    <row r="70" spans="1:53" s="5" customFormat="1" x14ac:dyDescent="0.2">
      <c r="A70" s="79">
        <v>613</v>
      </c>
      <c r="B70" s="80">
        <f t="shared" si="0"/>
        <v>3232.3950000000004</v>
      </c>
      <c r="C70" s="80">
        <v>668</v>
      </c>
      <c r="D70" s="82">
        <f t="shared" si="5"/>
        <v>457.42500000000001</v>
      </c>
      <c r="E70" s="79">
        <v>613</v>
      </c>
      <c r="F70" s="80">
        <f t="shared" si="1"/>
        <v>65288.12999999999</v>
      </c>
      <c r="G70" s="80">
        <v>668</v>
      </c>
      <c r="H70" s="83">
        <f t="shared" si="2"/>
        <v>40962.661</v>
      </c>
      <c r="I70" s="84">
        <v>613</v>
      </c>
      <c r="J70" s="80">
        <f t="shared" si="3"/>
        <v>27672.13</v>
      </c>
      <c r="K70" s="80">
        <v>668</v>
      </c>
      <c r="L70" s="83">
        <f t="shared" si="4"/>
        <v>181.10099999999983</v>
      </c>
      <c r="M70" s="3"/>
      <c r="N70" s="85">
        <v>613</v>
      </c>
      <c r="O70" s="85">
        <v>15627.825000000001</v>
      </c>
      <c r="P70" s="85">
        <v>668</v>
      </c>
      <c r="Q70" s="85">
        <v>3476.8560000000002</v>
      </c>
      <c r="R70" s="2"/>
      <c r="S70" s="91">
        <v>613</v>
      </c>
      <c r="T70" s="91">
        <v>3232.3950000000004</v>
      </c>
      <c r="U70" s="91">
        <v>668</v>
      </c>
      <c r="V70" s="91">
        <v>457.42500000000001</v>
      </c>
      <c r="W70" s="92">
        <v>613</v>
      </c>
      <c r="X70" s="92">
        <v>68520.524999999994</v>
      </c>
      <c r="Y70" s="92">
        <v>668</v>
      </c>
      <c r="Z70" s="92">
        <v>41420.086000000003</v>
      </c>
      <c r="AA70" s="94">
        <v>613</v>
      </c>
      <c r="AB70" s="94">
        <v>30904.525000000001</v>
      </c>
      <c r="AC70" s="94">
        <v>668</v>
      </c>
      <c r="AD70" s="94">
        <v>638.52599999999984</v>
      </c>
      <c r="AE70" s="3"/>
      <c r="AF70" s="3"/>
      <c r="AG70" s="3"/>
      <c r="AI70" s="3"/>
      <c r="AJ70" s="3"/>
      <c r="AK70" s="3"/>
      <c r="AL70" s="3"/>
      <c r="AN70" s="3"/>
      <c r="AO70" s="3"/>
      <c r="AP70" s="3"/>
      <c r="AQ70" s="3"/>
      <c r="AS70" s="3"/>
      <c r="AT70" s="3"/>
      <c r="AU70" s="3"/>
      <c r="AV70" s="3"/>
      <c r="AX70" s="3"/>
      <c r="AY70" s="3"/>
      <c r="AZ70" s="3"/>
      <c r="BA70" s="3"/>
    </row>
    <row r="71" spans="1:53" s="5" customFormat="1" x14ac:dyDescent="0.2">
      <c r="A71" s="79">
        <v>614</v>
      </c>
      <c r="B71" s="80">
        <f t="shared" si="0"/>
        <v>3180.9900000000002</v>
      </c>
      <c r="C71" s="80">
        <v>669</v>
      </c>
      <c r="D71" s="82">
        <f t="shared" si="5"/>
        <v>429.91</v>
      </c>
      <c r="E71" s="79">
        <v>614</v>
      </c>
      <c r="F71" s="80">
        <f t="shared" si="1"/>
        <v>64629.4</v>
      </c>
      <c r="G71" s="80">
        <v>669</v>
      </c>
      <c r="H71" s="83">
        <f t="shared" si="2"/>
        <v>39520.375999999997</v>
      </c>
      <c r="I71" s="84">
        <v>614</v>
      </c>
      <c r="J71" s="80">
        <f t="shared" si="3"/>
        <v>26618.199999999997</v>
      </c>
      <c r="K71" s="80">
        <v>669</v>
      </c>
      <c r="L71" s="83">
        <f t="shared" si="4"/>
        <v>193.35599999999982</v>
      </c>
      <c r="M71" s="3"/>
      <c r="N71" s="85">
        <v>614</v>
      </c>
      <c r="O71" s="85">
        <v>14533.59</v>
      </c>
      <c r="P71" s="85">
        <v>669</v>
      </c>
      <c r="Q71" s="85">
        <v>3352.846</v>
      </c>
      <c r="R71" s="2"/>
      <c r="S71" s="91">
        <v>614</v>
      </c>
      <c r="T71" s="91">
        <v>3180.9900000000002</v>
      </c>
      <c r="U71" s="91">
        <v>669</v>
      </c>
      <c r="V71" s="91">
        <v>429.91</v>
      </c>
      <c r="W71" s="92">
        <v>614</v>
      </c>
      <c r="X71" s="92">
        <v>67810.39</v>
      </c>
      <c r="Y71" s="92">
        <v>669</v>
      </c>
      <c r="Z71" s="92">
        <v>39950.286</v>
      </c>
      <c r="AA71" s="94">
        <v>614</v>
      </c>
      <c r="AB71" s="94">
        <v>29799.19</v>
      </c>
      <c r="AC71" s="94">
        <v>669</v>
      </c>
      <c r="AD71" s="94">
        <v>623.26599999999985</v>
      </c>
      <c r="AE71" s="3"/>
      <c r="AF71" s="3"/>
      <c r="AG71" s="3"/>
      <c r="AI71" s="3"/>
      <c r="AJ71" s="3"/>
      <c r="AK71" s="3"/>
      <c r="AL71" s="3"/>
      <c r="AN71" s="3"/>
      <c r="AO71" s="3"/>
      <c r="AP71" s="3"/>
      <c r="AQ71" s="3"/>
      <c r="AS71" s="3"/>
      <c r="AT71" s="3"/>
      <c r="AU71" s="3"/>
      <c r="AV71" s="3"/>
      <c r="AX71" s="3"/>
      <c r="AY71" s="3"/>
      <c r="AZ71" s="3"/>
      <c r="BA71" s="3"/>
    </row>
    <row r="72" spans="1:53" s="5" customFormat="1" x14ac:dyDescent="0.2">
      <c r="A72" s="79">
        <v>615</v>
      </c>
      <c r="B72" s="80">
        <f t="shared" ref="B72:B135" si="6">T72</f>
        <v>3142.1019999999999</v>
      </c>
      <c r="C72" s="80">
        <v>670</v>
      </c>
      <c r="D72" s="82">
        <f t="shared" ref="D72:D102" si="7">V72</f>
        <v>428.90899999999999</v>
      </c>
      <c r="E72" s="79">
        <v>615</v>
      </c>
      <c r="F72" s="80">
        <f t="shared" ref="F72:F135" si="8">X72-T72</f>
        <v>63679.649999999994</v>
      </c>
      <c r="G72" s="80">
        <v>670</v>
      </c>
      <c r="H72" s="83">
        <f t="shared" ref="H72:H102" si="9">Z72-V72</f>
        <v>37842.579000000005</v>
      </c>
      <c r="I72" s="84">
        <v>615</v>
      </c>
      <c r="J72" s="80">
        <f t="shared" ref="J72:J135" si="10">AB72-T72</f>
        <v>25606.65</v>
      </c>
      <c r="K72" s="80">
        <v>670</v>
      </c>
      <c r="L72" s="83">
        <f t="shared" ref="L72:L102" si="11">AD72-V72</f>
        <v>172.83899999999994</v>
      </c>
      <c r="M72" s="3"/>
      <c r="N72" s="85">
        <v>615</v>
      </c>
      <c r="O72" s="85">
        <v>14141.252</v>
      </c>
      <c r="P72" s="85">
        <v>670</v>
      </c>
      <c r="Q72" s="85">
        <v>3225.328</v>
      </c>
      <c r="R72" s="2"/>
      <c r="S72" s="91">
        <v>615</v>
      </c>
      <c r="T72" s="91">
        <v>3142.1019999999999</v>
      </c>
      <c r="U72" s="91">
        <v>670</v>
      </c>
      <c r="V72" s="91">
        <v>428.90899999999999</v>
      </c>
      <c r="W72" s="92">
        <v>615</v>
      </c>
      <c r="X72" s="92">
        <v>66821.751999999993</v>
      </c>
      <c r="Y72" s="92">
        <v>670</v>
      </c>
      <c r="Z72" s="92">
        <v>38271.488000000005</v>
      </c>
      <c r="AA72" s="94">
        <v>615</v>
      </c>
      <c r="AB72" s="94">
        <v>28748.752</v>
      </c>
      <c r="AC72" s="94">
        <v>670</v>
      </c>
      <c r="AD72" s="94">
        <v>601.74799999999993</v>
      </c>
      <c r="AE72" s="3"/>
      <c r="AF72" s="3"/>
      <c r="AG72" s="3"/>
      <c r="AI72" s="3"/>
      <c r="AJ72" s="3"/>
      <c r="AK72" s="3"/>
      <c r="AL72" s="3"/>
      <c r="AN72" s="3"/>
      <c r="AO72" s="3"/>
      <c r="AP72" s="3"/>
      <c r="AQ72" s="3"/>
      <c r="AS72" s="3"/>
      <c r="AT72" s="3"/>
      <c r="AU72" s="3"/>
      <c r="AV72" s="3"/>
      <c r="AX72" s="3"/>
      <c r="AY72" s="3"/>
      <c r="AZ72" s="3"/>
      <c r="BA72" s="3"/>
    </row>
    <row r="73" spans="1:53" s="5" customFormat="1" x14ac:dyDescent="0.2">
      <c r="A73" s="79">
        <v>616</v>
      </c>
      <c r="B73" s="80">
        <f t="shared" si="6"/>
        <v>3045.395</v>
      </c>
      <c r="C73" s="80">
        <v>671</v>
      </c>
      <c r="D73" s="82">
        <f t="shared" si="7"/>
        <v>443.66499999999996</v>
      </c>
      <c r="E73" s="79">
        <v>616</v>
      </c>
      <c r="F73" s="80">
        <f t="shared" si="8"/>
        <v>62182.960000000006</v>
      </c>
      <c r="G73" s="80">
        <v>671</v>
      </c>
      <c r="H73" s="83">
        <f t="shared" si="9"/>
        <v>35983.873</v>
      </c>
      <c r="I73" s="84">
        <v>616</v>
      </c>
      <c r="J73" s="80">
        <f t="shared" si="10"/>
        <v>24591.759999999998</v>
      </c>
      <c r="K73" s="80">
        <v>671</v>
      </c>
      <c r="L73" s="83">
        <f t="shared" si="11"/>
        <v>141.57299999999998</v>
      </c>
      <c r="M73" s="3"/>
      <c r="N73" s="85">
        <v>616</v>
      </c>
      <c r="O73" s="85">
        <v>13753.955</v>
      </c>
      <c r="P73" s="85">
        <v>671</v>
      </c>
      <c r="Q73" s="85">
        <v>3069.2780000000002</v>
      </c>
      <c r="R73" s="2"/>
      <c r="S73" s="91">
        <v>616</v>
      </c>
      <c r="T73" s="91">
        <v>3045.395</v>
      </c>
      <c r="U73" s="91">
        <v>671</v>
      </c>
      <c r="V73" s="91">
        <v>443.66499999999996</v>
      </c>
      <c r="W73" s="92">
        <v>616</v>
      </c>
      <c r="X73" s="92">
        <v>65228.355000000003</v>
      </c>
      <c r="Y73" s="92">
        <v>671</v>
      </c>
      <c r="Z73" s="92">
        <v>36427.538</v>
      </c>
      <c r="AA73" s="94">
        <v>616</v>
      </c>
      <c r="AB73" s="94">
        <v>27637.154999999999</v>
      </c>
      <c r="AC73" s="94">
        <v>671</v>
      </c>
      <c r="AD73" s="94">
        <v>585.23799999999994</v>
      </c>
      <c r="AE73" s="3"/>
      <c r="AF73" s="3"/>
      <c r="AG73" s="3"/>
      <c r="AI73" s="3"/>
      <c r="AJ73" s="3"/>
      <c r="AK73" s="3"/>
      <c r="AL73" s="3"/>
      <c r="AN73" s="3"/>
      <c r="AO73" s="3"/>
      <c r="AP73" s="3"/>
      <c r="AQ73" s="3"/>
      <c r="AS73" s="3"/>
      <c r="AT73" s="3"/>
      <c r="AU73" s="3"/>
      <c r="AV73" s="3"/>
      <c r="AX73" s="3"/>
      <c r="AY73" s="3"/>
      <c r="AZ73" s="3"/>
      <c r="BA73" s="3"/>
    </row>
    <row r="74" spans="1:53" s="5" customFormat="1" x14ac:dyDescent="0.2">
      <c r="A74" s="79">
        <v>617</v>
      </c>
      <c r="B74" s="80">
        <f t="shared" si="6"/>
        <v>2907.366</v>
      </c>
      <c r="C74" s="80">
        <v>672</v>
      </c>
      <c r="D74" s="82">
        <f t="shared" si="7"/>
        <v>395.64300000000003</v>
      </c>
      <c r="E74" s="79">
        <v>617</v>
      </c>
      <c r="F74" s="80">
        <f t="shared" si="8"/>
        <v>60881.64</v>
      </c>
      <c r="G74" s="80">
        <v>672</v>
      </c>
      <c r="H74" s="83">
        <f t="shared" si="9"/>
        <v>34464.343999999997</v>
      </c>
      <c r="I74" s="84">
        <v>617</v>
      </c>
      <c r="J74" s="80">
        <f t="shared" si="10"/>
        <v>23603.14</v>
      </c>
      <c r="K74" s="80">
        <v>672</v>
      </c>
      <c r="L74" s="83">
        <f t="shared" si="11"/>
        <v>180.09399999999994</v>
      </c>
      <c r="M74" s="3"/>
      <c r="N74" s="85">
        <v>617</v>
      </c>
      <c r="O74" s="85">
        <v>13281.106</v>
      </c>
      <c r="P74" s="85">
        <v>672</v>
      </c>
      <c r="Q74" s="85">
        <v>2975.607</v>
      </c>
      <c r="R74" s="2"/>
      <c r="S74" s="91">
        <v>617</v>
      </c>
      <c r="T74" s="91">
        <v>2907.366</v>
      </c>
      <c r="U74" s="91">
        <v>672</v>
      </c>
      <c r="V74" s="91">
        <v>395.64300000000003</v>
      </c>
      <c r="W74" s="92">
        <v>617</v>
      </c>
      <c r="X74" s="92">
        <v>63789.006000000001</v>
      </c>
      <c r="Y74" s="92">
        <v>672</v>
      </c>
      <c r="Z74" s="92">
        <v>34859.987000000001</v>
      </c>
      <c r="AA74" s="94">
        <v>617</v>
      </c>
      <c r="AB74" s="94">
        <v>26510.506000000001</v>
      </c>
      <c r="AC74" s="94">
        <v>672</v>
      </c>
      <c r="AD74" s="94">
        <v>575.73699999999997</v>
      </c>
      <c r="AE74" s="3"/>
      <c r="AF74" s="3"/>
      <c r="AG74" s="3"/>
      <c r="AI74" s="3"/>
      <c r="AJ74" s="3"/>
      <c r="AK74" s="3"/>
      <c r="AL74" s="3"/>
      <c r="AN74" s="3"/>
      <c r="AO74" s="3"/>
      <c r="AP74" s="3"/>
      <c r="AQ74" s="3"/>
      <c r="AS74" s="3"/>
      <c r="AT74" s="3"/>
      <c r="AU74" s="3"/>
      <c r="AV74" s="3"/>
      <c r="AX74" s="3"/>
      <c r="AY74" s="3"/>
      <c r="AZ74" s="3"/>
      <c r="BA74" s="3"/>
    </row>
    <row r="75" spans="1:53" s="5" customFormat="1" x14ac:dyDescent="0.2">
      <c r="A75" s="79">
        <v>618</v>
      </c>
      <c r="B75" s="80">
        <f t="shared" si="6"/>
        <v>2933.643</v>
      </c>
      <c r="C75" s="80">
        <v>673</v>
      </c>
      <c r="D75" s="82">
        <f t="shared" si="7"/>
        <v>374.88399999999996</v>
      </c>
      <c r="E75" s="79">
        <v>618</v>
      </c>
      <c r="F75" s="80">
        <f t="shared" si="8"/>
        <v>59310.270000000004</v>
      </c>
      <c r="G75" s="80">
        <v>673</v>
      </c>
      <c r="H75" s="83">
        <f t="shared" si="9"/>
        <v>33130.952000000005</v>
      </c>
      <c r="I75" s="84">
        <v>618</v>
      </c>
      <c r="J75" s="80">
        <f t="shared" si="10"/>
        <v>22684.370000000003</v>
      </c>
      <c r="K75" s="80">
        <v>673</v>
      </c>
      <c r="L75" s="83">
        <f t="shared" si="11"/>
        <v>164.33199999999994</v>
      </c>
      <c r="M75" s="3"/>
      <c r="N75" s="85">
        <v>618</v>
      </c>
      <c r="O75" s="85">
        <v>12819.713</v>
      </c>
      <c r="P75" s="85">
        <v>673</v>
      </c>
      <c r="Q75" s="85">
        <v>2888.2060000000001</v>
      </c>
      <c r="R75" s="2"/>
      <c r="S75" s="91">
        <v>618</v>
      </c>
      <c r="T75" s="91">
        <v>2933.643</v>
      </c>
      <c r="U75" s="91">
        <v>673</v>
      </c>
      <c r="V75" s="91">
        <v>374.88399999999996</v>
      </c>
      <c r="W75" s="92">
        <v>618</v>
      </c>
      <c r="X75" s="92">
        <v>62243.913</v>
      </c>
      <c r="Y75" s="92">
        <v>673</v>
      </c>
      <c r="Z75" s="92">
        <v>33505.836000000003</v>
      </c>
      <c r="AA75" s="94">
        <v>618</v>
      </c>
      <c r="AB75" s="94">
        <v>25618.013000000003</v>
      </c>
      <c r="AC75" s="94">
        <v>673</v>
      </c>
      <c r="AD75" s="94">
        <v>539.21599999999989</v>
      </c>
      <c r="AE75" s="3"/>
      <c r="AF75" s="3"/>
      <c r="AG75" s="3"/>
      <c r="AI75" s="3"/>
      <c r="AJ75" s="3"/>
      <c r="AK75" s="3"/>
      <c r="AL75" s="3"/>
      <c r="AN75" s="3"/>
      <c r="AO75" s="3"/>
      <c r="AP75" s="3"/>
      <c r="AQ75" s="3"/>
      <c r="AS75" s="3"/>
      <c r="AT75" s="3"/>
      <c r="AU75" s="3"/>
      <c r="AV75" s="3"/>
      <c r="AX75" s="3"/>
      <c r="AY75" s="3"/>
      <c r="AZ75" s="3"/>
      <c r="BA75" s="3"/>
    </row>
    <row r="76" spans="1:53" s="5" customFormat="1" x14ac:dyDescent="0.2">
      <c r="A76" s="79">
        <v>619</v>
      </c>
      <c r="B76" s="80">
        <f t="shared" si="6"/>
        <v>2823.1909999999998</v>
      </c>
      <c r="C76" s="80">
        <v>674</v>
      </c>
      <c r="D76" s="82">
        <f t="shared" si="7"/>
        <v>361.38200000000006</v>
      </c>
      <c r="E76" s="79">
        <v>619</v>
      </c>
      <c r="F76" s="80">
        <f t="shared" si="8"/>
        <v>57625.97</v>
      </c>
      <c r="G76" s="80">
        <v>674</v>
      </c>
      <c r="H76" s="83">
        <f t="shared" si="9"/>
        <v>31964.100000000002</v>
      </c>
      <c r="I76" s="84">
        <v>619</v>
      </c>
      <c r="J76" s="80">
        <f t="shared" si="10"/>
        <v>21490.170000000002</v>
      </c>
      <c r="K76" s="80">
        <v>674</v>
      </c>
      <c r="L76" s="83">
        <f t="shared" si="11"/>
        <v>129.56499999999994</v>
      </c>
      <c r="M76" s="3"/>
      <c r="N76" s="85">
        <v>619</v>
      </c>
      <c r="O76" s="85">
        <v>12456.861000000001</v>
      </c>
      <c r="P76" s="85">
        <v>674</v>
      </c>
      <c r="Q76" s="85">
        <v>2717.942</v>
      </c>
      <c r="R76" s="2"/>
      <c r="S76" s="91">
        <v>619</v>
      </c>
      <c r="T76" s="91">
        <v>2823.1909999999998</v>
      </c>
      <c r="U76" s="91">
        <v>674</v>
      </c>
      <c r="V76" s="91">
        <v>361.38200000000006</v>
      </c>
      <c r="W76" s="92">
        <v>619</v>
      </c>
      <c r="X76" s="92">
        <v>60449.161</v>
      </c>
      <c r="Y76" s="92">
        <v>674</v>
      </c>
      <c r="Z76" s="92">
        <v>32325.482000000004</v>
      </c>
      <c r="AA76" s="94">
        <v>619</v>
      </c>
      <c r="AB76" s="94">
        <v>24313.361000000001</v>
      </c>
      <c r="AC76" s="94">
        <v>674</v>
      </c>
      <c r="AD76" s="94">
        <v>490.947</v>
      </c>
      <c r="AE76" s="3"/>
      <c r="AF76" s="3"/>
      <c r="AG76" s="3"/>
      <c r="AI76" s="3"/>
      <c r="AJ76" s="3"/>
      <c r="AK76" s="3"/>
      <c r="AL76" s="3"/>
      <c r="AN76" s="3"/>
      <c r="AO76" s="3"/>
      <c r="AP76" s="3"/>
      <c r="AQ76" s="3"/>
      <c r="AS76" s="3"/>
      <c r="AT76" s="3"/>
      <c r="AU76" s="3"/>
      <c r="AV76" s="3"/>
      <c r="AX76" s="3"/>
      <c r="AY76" s="3"/>
      <c r="AZ76" s="3"/>
      <c r="BA76" s="3"/>
    </row>
    <row r="77" spans="1:53" s="5" customFormat="1" x14ac:dyDescent="0.2">
      <c r="A77" s="79">
        <v>620</v>
      </c>
      <c r="B77" s="80">
        <f t="shared" si="6"/>
        <v>2707.252</v>
      </c>
      <c r="C77" s="80">
        <v>675</v>
      </c>
      <c r="D77" s="82">
        <f t="shared" si="7"/>
        <v>361.37600000000003</v>
      </c>
      <c r="E77" s="79">
        <v>620</v>
      </c>
      <c r="F77" s="80">
        <f t="shared" si="8"/>
        <v>56464.4</v>
      </c>
      <c r="G77" s="80">
        <v>675</v>
      </c>
      <c r="H77" s="83">
        <f t="shared" si="9"/>
        <v>31101.763999999999</v>
      </c>
      <c r="I77" s="84">
        <v>620</v>
      </c>
      <c r="J77" s="80">
        <f t="shared" si="10"/>
        <v>20643</v>
      </c>
      <c r="K77" s="80">
        <v>675</v>
      </c>
      <c r="L77" s="83">
        <f t="shared" si="11"/>
        <v>159.07799999999992</v>
      </c>
      <c r="M77" s="3"/>
      <c r="N77" s="85">
        <v>620</v>
      </c>
      <c r="O77" s="85">
        <v>11973.752</v>
      </c>
      <c r="P77" s="85">
        <v>675</v>
      </c>
      <c r="Q77" s="85">
        <v>2669.56</v>
      </c>
      <c r="R77" s="2"/>
      <c r="S77" s="91">
        <v>620</v>
      </c>
      <c r="T77" s="91">
        <v>2707.252</v>
      </c>
      <c r="U77" s="91">
        <v>675</v>
      </c>
      <c r="V77" s="91">
        <v>361.37600000000003</v>
      </c>
      <c r="W77" s="92">
        <v>620</v>
      </c>
      <c r="X77" s="92">
        <v>59171.652000000002</v>
      </c>
      <c r="Y77" s="92">
        <v>675</v>
      </c>
      <c r="Z77" s="92">
        <v>31463.14</v>
      </c>
      <c r="AA77" s="94">
        <v>620</v>
      </c>
      <c r="AB77" s="94">
        <v>23350.252</v>
      </c>
      <c r="AC77" s="94">
        <v>675</v>
      </c>
      <c r="AD77" s="94">
        <v>520.45399999999995</v>
      </c>
      <c r="AE77" s="3"/>
      <c r="AF77" s="3"/>
      <c r="AG77" s="3"/>
      <c r="AI77" s="3"/>
      <c r="AJ77" s="3"/>
      <c r="AK77" s="3"/>
      <c r="AL77" s="3"/>
      <c r="AN77" s="3"/>
      <c r="AO77" s="3"/>
      <c r="AP77" s="3"/>
      <c r="AQ77" s="3"/>
      <c r="AS77" s="3"/>
      <c r="AT77" s="3"/>
      <c r="AU77" s="3"/>
      <c r="AV77" s="3"/>
      <c r="AX77" s="3"/>
      <c r="AY77" s="3"/>
      <c r="AZ77" s="3"/>
      <c r="BA77" s="3"/>
    </row>
    <row r="78" spans="1:53" s="5" customFormat="1" x14ac:dyDescent="0.2">
      <c r="A78" s="79">
        <v>621</v>
      </c>
      <c r="B78" s="80">
        <f t="shared" si="6"/>
        <v>2622.1639999999998</v>
      </c>
      <c r="C78" s="80">
        <v>676</v>
      </c>
      <c r="D78" s="82">
        <f t="shared" si="7"/>
        <v>384.63899999999995</v>
      </c>
      <c r="E78" s="79">
        <v>621</v>
      </c>
      <c r="F78" s="80">
        <f t="shared" si="8"/>
        <v>54791.920000000006</v>
      </c>
      <c r="G78" s="80">
        <v>676</v>
      </c>
      <c r="H78" s="83">
        <f t="shared" si="9"/>
        <v>30179.747000000003</v>
      </c>
      <c r="I78" s="84">
        <v>621</v>
      </c>
      <c r="J78" s="80">
        <f t="shared" si="10"/>
        <v>19551.419999999998</v>
      </c>
      <c r="K78" s="80">
        <v>676</v>
      </c>
      <c r="L78" s="83">
        <f t="shared" si="11"/>
        <v>106.553</v>
      </c>
      <c r="M78" s="3"/>
      <c r="N78" s="85">
        <v>621</v>
      </c>
      <c r="O78" s="85">
        <v>11677.584000000001</v>
      </c>
      <c r="P78" s="85">
        <v>676</v>
      </c>
      <c r="Q78" s="85">
        <v>2620.2460000000001</v>
      </c>
      <c r="R78" s="2"/>
      <c r="S78" s="91">
        <v>621</v>
      </c>
      <c r="T78" s="91">
        <v>2622.1639999999998</v>
      </c>
      <c r="U78" s="91">
        <v>676</v>
      </c>
      <c r="V78" s="91">
        <v>384.63899999999995</v>
      </c>
      <c r="W78" s="92">
        <v>621</v>
      </c>
      <c r="X78" s="92">
        <v>57414.084000000003</v>
      </c>
      <c r="Y78" s="92">
        <v>676</v>
      </c>
      <c r="Z78" s="92">
        <v>30564.386000000002</v>
      </c>
      <c r="AA78" s="94">
        <v>621</v>
      </c>
      <c r="AB78" s="94">
        <v>22173.583999999999</v>
      </c>
      <c r="AC78" s="94">
        <v>676</v>
      </c>
      <c r="AD78" s="94">
        <v>491.19199999999995</v>
      </c>
      <c r="AE78" s="3"/>
      <c r="AF78" s="3"/>
      <c r="AG78" s="3"/>
      <c r="AI78" s="3"/>
      <c r="AJ78" s="3"/>
      <c r="AK78" s="3"/>
      <c r="AL78" s="3"/>
      <c r="AN78" s="3"/>
      <c r="AO78" s="3"/>
      <c r="AP78" s="3"/>
      <c r="AQ78" s="3"/>
      <c r="AS78" s="3"/>
      <c r="AT78" s="3"/>
      <c r="AU78" s="3"/>
      <c r="AV78" s="3"/>
      <c r="AX78" s="3"/>
      <c r="AY78" s="3"/>
      <c r="AZ78" s="3"/>
      <c r="BA78" s="3"/>
    </row>
    <row r="79" spans="1:53" s="5" customFormat="1" x14ac:dyDescent="0.2">
      <c r="A79" s="79">
        <v>622</v>
      </c>
      <c r="B79" s="80">
        <f t="shared" si="6"/>
        <v>2674.92</v>
      </c>
      <c r="C79" s="80">
        <v>677</v>
      </c>
      <c r="D79" s="82">
        <f t="shared" si="7"/>
        <v>365.88100000000003</v>
      </c>
      <c r="E79" s="79">
        <v>622</v>
      </c>
      <c r="F79" s="80">
        <f t="shared" si="8"/>
        <v>53715.590000000004</v>
      </c>
      <c r="G79" s="80">
        <v>677</v>
      </c>
      <c r="H79" s="83">
        <f t="shared" si="9"/>
        <v>29173.005000000001</v>
      </c>
      <c r="I79" s="84">
        <v>622</v>
      </c>
      <c r="J79" s="80">
        <f t="shared" si="10"/>
        <v>18748.590000000004</v>
      </c>
      <c r="K79" s="80">
        <v>677</v>
      </c>
      <c r="L79" s="83">
        <f t="shared" si="11"/>
        <v>111.55399999999997</v>
      </c>
      <c r="M79" s="3"/>
      <c r="N79" s="85">
        <v>622</v>
      </c>
      <c r="O79" s="85">
        <v>11368.41</v>
      </c>
      <c r="P79" s="85">
        <v>677</v>
      </c>
      <c r="Q79" s="85">
        <v>2576.4259999999999</v>
      </c>
      <c r="R79" s="2"/>
      <c r="S79" s="91">
        <v>622</v>
      </c>
      <c r="T79" s="91">
        <v>2674.92</v>
      </c>
      <c r="U79" s="91">
        <v>677</v>
      </c>
      <c r="V79" s="91">
        <v>365.88100000000003</v>
      </c>
      <c r="W79" s="92">
        <v>622</v>
      </c>
      <c r="X79" s="92">
        <v>56390.51</v>
      </c>
      <c r="Y79" s="92">
        <v>677</v>
      </c>
      <c r="Z79" s="92">
        <v>29538.886000000002</v>
      </c>
      <c r="AA79" s="94">
        <v>622</v>
      </c>
      <c r="AB79" s="94">
        <v>21423.510000000002</v>
      </c>
      <c r="AC79" s="94">
        <v>677</v>
      </c>
      <c r="AD79" s="94">
        <v>477.435</v>
      </c>
      <c r="AE79" s="3"/>
      <c r="AF79" s="3"/>
      <c r="AG79" s="3"/>
      <c r="AI79" s="3"/>
      <c r="AJ79" s="3"/>
      <c r="AK79" s="3"/>
      <c r="AL79" s="3"/>
      <c r="AN79" s="3"/>
      <c r="AO79" s="3"/>
      <c r="AP79" s="3"/>
      <c r="AQ79" s="3"/>
      <c r="AS79" s="3"/>
      <c r="AT79" s="3"/>
      <c r="AU79" s="3"/>
      <c r="AV79" s="3"/>
      <c r="AX79" s="3"/>
      <c r="AY79" s="3"/>
      <c r="AZ79" s="3"/>
      <c r="BA79" s="3"/>
    </row>
    <row r="80" spans="1:53" s="5" customFormat="1" x14ac:dyDescent="0.2">
      <c r="A80" s="79">
        <v>623</v>
      </c>
      <c r="B80" s="80">
        <f t="shared" si="6"/>
        <v>2584.44</v>
      </c>
      <c r="C80" s="80">
        <v>678</v>
      </c>
      <c r="D80" s="82">
        <f t="shared" si="7"/>
        <v>389.38399999999996</v>
      </c>
      <c r="E80" s="79">
        <v>623</v>
      </c>
      <c r="F80" s="80">
        <f t="shared" si="8"/>
        <v>52176.789999999994</v>
      </c>
      <c r="G80" s="80">
        <v>678</v>
      </c>
      <c r="H80" s="83">
        <f t="shared" si="9"/>
        <v>28115.811000000002</v>
      </c>
      <c r="I80" s="84">
        <v>623</v>
      </c>
      <c r="J80" s="80">
        <f t="shared" si="10"/>
        <v>18212.590000000004</v>
      </c>
      <c r="K80" s="80">
        <v>678</v>
      </c>
      <c r="L80" s="83">
        <f t="shared" si="11"/>
        <v>121.80799999999999</v>
      </c>
      <c r="M80" s="3"/>
      <c r="N80" s="85">
        <v>623</v>
      </c>
      <c r="O80" s="85">
        <v>10948.529999999999</v>
      </c>
      <c r="P80" s="85">
        <v>678</v>
      </c>
      <c r="Q80" s="85">
        <v>2463.4450000000002</v>
      </c>
      <c r="R80" s="2"/>
      <c r="S80" s="91">
        <v>623</v>
      </c>
      <c r="T80" s="91">
        <v>2584.44</v>
      </c>
      <c r="U80" s="91">
        <v>678</v>
      </c>
      <c r="V80" s="91">
        <v>389.38399999999996</v>
      </c>
      <c r="W80" s="92">
        <v>623</v>
      </c>
      <c r="X80" s="92">
        <v>54761.229999999996</v>
      </c>
      <c r="Y80" s="92">
        <v>678</v>
      </c>
      <c r="Z80" s="92">
        <v>28505.195</v>
      </c>
      <c r="AA80" s="94">
        <v>623</v>
      </c>
      <c r="AB80" s="94">
        <v>20797.030000000002</v>
      </c>
      <c r="AC80" s="94">
        <v>678</v>
      </c>
      <c r="AD80" s="94">
        <v>511.19199999999995</v>
      </c>
      <c r="AE80" s="3"/>
      <c r="AF80" s="3"/>
      <c r="AG80" s="3"/>
      <c r="AI80" s="3"/>
      <c r="AJ80" s="3"/>
      <c r="AK80" s="3"/>
      <c r="AL80" s="3"/>
      <c r="AN80" s="3"/>
      <c r="AO80" s="3"/>
      <c r="AP80" s="3"/>
      <c r="AQ80" s="3"/>
      <c r="AS80" s="3"/>
      <c r="AT80" s="3"/>
      <c r="AU80" s="3"/>
      <c r="AV80" s="3"/>
      <c r="AX80" s="3"/>
      <c r="AY80" s="3"/>
      <c r="AZ80" s="3"/>
      <c r="BA80" s="3"/>
    </row>
    <row r="81" spans="1:53" s="5" customFormat="1" x14ac:dyDescent="0.2">
      <c r="A81" s="79">
        <v>624</v>
      </c>
      <c r="B81" s="80">
        <f t="shared" si="6"/>
        <v>2513.0929999999998</v>
      </c>
      <c r="C81" s="80">
        <v>679</v>
      </c>
      <c r="D81" s="82">
        <f t="shared" si="7"/>
        <v>353.12</v>
      </c>
      <c r="E81" s="79">
        <v>624</v>
      </c>
      <c r="F81" s="80">
        <f t="shared" si="8"/>
        <v>50815.93</v>
      </c>
      <c r="G81" s="80">
        <v>679</v>
      </c>
      <c r="H81" s="83">
        <f t="shared" si="9"/>
        <v>27218.371999999999</v>
      </c>
      <c r="I81" s="84">
        <v>624</v>
      </c>
      <c r="J81" s="80">
        <f t="shared" si="10"/>
        <v>17456.03</v>
      </c>
      <c r="K81" s="80">
        <v>679</v>
      </c>
      <c r="L81" s="83">
        <f t="shared" si="11"/>
        <v>127.81000000000006</v>
      </c>
      <c r="M81" s="3"/>
      <c r="N81" s="85">
        <v>624</v>
      </c>
      <c r="O81" s="85">
        <v>10617.323</v>
      </c>
      <c r="P81" s="85">
        <v>679</v>
      </c>
      <c r="Q81" s="85">
        <v>2358.0619999999999</v>
      </c>
      <c r="R81" s="2"/>
      <c r="S81" s="91">
        <v>624</v>
      </c>
      <c r="T81" s="91">
        <v>2513.0929999999998</v>
      </c>
      <c r="U81" s="91">
        <v>679</v>
      </c>
      <c r="V81" s="91">
        <v>353.12</v>
      </c>
      <c r="W81" s="92">
        <v>624</v>
      </c>
      <c r="X81" s="92">
        <v>53329.023000000001</v>
      </c>
      <c r="Y81" s="92">
        <v>679</v>
      </c>
      <c r="Z81" s="92">
        <v>27571.491999999998</v>
      </c>
      <c r="AA81" s="94">
        <v>624</v>
      </c>
      <c r="AB81" s="94">
        <v>19969.123</v>
      </c>
      <c r="AC81" s="94">
        <v>679</v>
      </c>
      <c r="AD81" s="94">
        <v>480.93000000000006</v>
      </c>
      <c r="AE81" s="3"/>
      <c r="AF81" s="3"/>
      <c r="AG81" s="3"/>
      <c r="AI81" s="3"/>
      <c r="AJ81" s="3"/>
      <c r="AK81" s="3"/>
      <c r="AL81" s="3"/>
      <c r="AN81" s="3"/>
      <c r="AO81" s="3"/>
      <c r="AP81" s="3"/>
      <c r="AQ81" s="3"/>
      <c r="AS81" s="3"/>
      <c r="AT81" s="3"/>
      <c r="AU81" s="3"/>
      <c r="AV81" s="3"/>
      <c r="AX81" s="3"/>
      <c r="AY81" s="3"/>
      <c r="AZ81" s="3"/>
      <c r="BA81" s="3"/>
    </row>
    <row r="82" spans="1:53" s="5" customFormat="1" x14ac:dyDescent="0.2">
      <c r="A82" s="79">
        <v>625</v>
      </c>
      <c r="B82" s="80">
        <f t="shared" si="6"/>
        <v>2456.2449999999999</v>
      </c>
      <c r="C82" s="80">
        <v>680</v>
      </c>
      <c r="D82" s="82">
        <f t="shared" si="7"/>
        <v>331.613</v>
      </c>
      <c r="E82" s="79">
        <v>625</v>
      </c>
      <c r="F82" s="80">
        <f t="shared" si="8"/>
        <v>49380.079999999994</v>
      </c>
      <c r="G82" s="80">
        <v>680</v>
      </c>
      <c r="H82" s="83">
        <f t="shared" si="9"/>
        <v>26095.876999999997</v>
      </c>
      <c r="I82" s="84">
        <v>625</v>
      </c>
      <c r="J82" s="80">
        <f t="shared" si="10"/>
        <v>16524.38</v>
      </c>
      <c r="K82" s="80">
        <v>680</v>
      </c>
      <c r="L82" s="83">
        <f t="shared" si="11"/>
        <v>112.30200000000002</v>
      </c>
      <c r="M82" s="3"/>
      <c r="N82" s="85">
        <v>625</v>
      </c>
      <c r="O82" s="85">
        <v>10302.525</v>
      </c>
      <c r="P82" s="85">
        <v>680</v>
      </c>
      <c r="Q82" s="85">
        <v>2236.64</v>
      </c>
      <c r="R82" s="2"/>
      <c r="S82" s="91">
        <v>625</v>
      </c>
      <c r="T82" s="91">
        <v>2456.2449999999999</v>
      </c>
      <c r="U82" s="91">
        <v>680</v>
      </c>
      <c r="V82" s="91">
        <v>331.613</v>
      </c>
      <c r="W82" s="92">
        <v>625</v>
      </c>
      <c r="X82" s="92">
        <v>51836.324999999997</v>
      </c>
      <c r="Y82" s="92">
        <v>680</v>
      </c>
      <c r="Z82" s="92">
        <v>26427.489999999998</v>
      </c>
      <c r="AA82" s="94">
        <v>625</v>
      </c>
      <c r="AB82" s="94">
        <v>18980.625</v>
      </c>
      <c r="AC82" s="94">
        <v>680</v>
      </c>
      <c r="AD82" s="94">
        <v>443.91500000000002</v>
      </c>
      <c r="AE82" s="3"/>
      <c r="AF82" s="3"/>
      <c r="AG82" s="3"/>
      <c r="AI82" s="3"/>
      <c r="AJ82" s="3"/>
      <c r="AK82" s="3"/>
      <c r="AL82" s="3"/>
      <c r="AN82" s="3"/>
      <c r="AO82" s="3"/>
      <c r="AP82" s="3"/>
      <c r="AQ82" s="3"/>
      <c r="AS82" s="3"/>
      <c r="AT82" s="3"/>
      <c r="AU82" s="3"/>
      <c r="AV82" s="3"/>
      <c r="AX82" s="3"/>
      <c r="AY82" s="3"/>
      <c r="AZ82" s="3"/>
      <c r="BA82" s="3"/>
    </row>
    <row r="83" spans="1:53" s="5" customFormat="1" x14ac:dyDescent="0.2">
      <c r="A83" s="79">
        <v>626</v>
      </c>
      <c r="B83" s="80">
        <f t="shared" si="6"/>
        <v>2441.1750000000002</v>
      </c>
      <c r="C83" s="80">
        <v>681</v>
      </c>
      <c r="D83" s="82">
        <f t="shared" si="7"/>
        <v>336.61500000000007</v>
      </c>
      <c r="E83" s="79">
        <v>626</v>
      </c>
      <c r="F83" s="80">
        <f t="shared" si="8"/>
        <v>48381.51</v>
      </c>
      <c r="G83" s="80">
        <v>681</v>
      </c>
      <c r="H83" s="83">
        <f t="shared" si="9"/>
        <v>25041.673999999995</v>
      </c>
      <c r="I83" s="84">
        <v>626</v>
      </c>
      <c r="J83" s="80">
        <f t="shared" si="10"/>
        <v>15818.809999999998</v>
      </c>
      <c r="K83" s="80">
        <v>681</v>
      </c>
      <c r="L83" s="83">
        <f t="shared" si="11"/>
        <v>90.291999999999916</v>
      </c>
      <c r="M83" s="3"/>
      <c r="N83" s="85">
        <v>626</v>
      </c>
      <c r="O83" s="85">
        <v>10466.585000000001</v>
      </c>
      <c r="P83" s="85">
        <v>681</v>
      </c>
      <c r="Q83" s="85">
        <v>2238.3889999999997</v>
      </c>
      <c r="R83" s="2"/>
      <c r="S83" s="91">
        <v>626</v>
      </c>
      <c r="T83" s="91">
        <v>2441.1750000000002</v>
      </c>
      <c r="U83" s="91">
        <v>681</v>
      </c>
      <c r="V83" s="91">
        <v>336.61500000000007</v>
      </c>
      <c r="W83" s="92">
        <v>626</v>
      </c>
      <c r="X83" s="92">
        <v>50822.685000000005</v>
      </c>
      <c r="Y83" s="92">
        <v>681</v>
      </c>
      <c r="Z83" s="92">
        <v>25378.288999999997</v>
      </c>
      <c r="AA83" s="94">
        <v>626</v>
      </c>
      <c r="AB83" s="94">
        <v>18259.984999999997</v>
      </c>
      <c r="AC83" s="94">
        <v>681</v>
      </c>
      <c r="AD83" s="94">
        <v>426.90699999999998</v>
      </c>
      <c r="AE83" s="3"/>
      <c r="AF83" s="3"/>
      <c r="AG83" s="3"/>
      <c r="AI83" s="3"/>
      <c r="AJ83" s="3"/>
      <c r="AK83" s="3"/>
      <c r="AL83" s="3"/>
      <c r="AN83" s="3"/>
      <c r="AO83" s="3"/>
      <c r="AP83" s="3"/>
      <c r="AQ83" s="3"/>
      <c r="AS83" s="3"/>
      <c r="AT83" s="3"/>
      <c r="AU83" s="3"/>
      <c r="AV83" s="3"/>
      <c r="AX83" s="3"/>
      <c r="AY83" s="3"/>
      <c r="AZ83" s="3"/>
      <c r="BA83" s="3"/>
    </row>
    <row r="84" spans="1:53" s="5" customFormat="1" x14ac:dyDescent="0.2">
      <c r="A84" s="79">
        <v>627</v>
      </c>
      <c r="B84" s="80">
        <f t="shared" si="6"/>
        <v>2366.0630000000001</v>
      </c>
      <c r="C84" s="80">
        <v>682</v>
      </c>
      <c r="D84" s="82">
        <f t="shared" si="7"/>
        <v>334.11700000000002</v>
      </c>
      <c r="E84" s="79">
        <v>627</v>
      </c>
      <c r="F84" s="80">
        <f t="shared" si="8"/>
        <v>46787.77</v>
      </c>
      <c r="G84" s="80">
        <v>682</v>
      </c>
      <c r="H84" s="83">
        <f t="shared" si="9"/>
        <v>23883.667000000001</v>
      </c>
      <c r="I84" s="84">
        <v>627</v>
      </c>
      <c r="J84" s="80">
        <f t="shared" si="10"/>
        <v>15248.470000000003</v>
      </c>
      <c r="K84" s="80">
        <v>682</v>
      </c>
      <c r="L84" s="83">
        <f t="shared" si="11"/>
        <v>105.79999999999995</v>
      </c>
      <c r="M84" s="3"/>
      <c r="N84" s="85">
        <v>627</v>
      </c>
      <c r="O84" s="85">
        <v>9883.5329999999994</v>
      </c>
      <c r="P84" s="85">
        <v>682</v>
      </c>
      <c r="Q84" s="85">
        <v>2076.6940000000004</v>
      </c>
      <c r="R84" s="2"/>
      <c r="S84" s="91">
        <v>627</v>
      </c>
      <c r="T84" s="91">
        <v>2366.0630000000001</v>
      </c>
      <c r="U84" s="91">
        <v>682</v>
      </c>
      <c r="V84" s="91">
        <v>334.11700000000002</v>
      </c>
      <c r="W84" s="92">
        <v>627</v>
      </c>
      <c r="X84" s="92">
        <v>49153.832999999999</v>
      </c>
      <c r="Y84" s="92">
        <v>682</v>
      </c>
      <c r="Z84" s="92">
        <v>24217.784</v>
      </c>
      <c r="AA84" s="94">
        <v>627</v>
      </c>
      <c r="AB84" s="94">
        <v>17614.533000000003</v>
      </c>
      <c r="AC84" s="94">
        <v>682</v>
      </c>
      <c r="AD84" s="94">
        <v>439.91699999999997</v>
      </c>
      <c r="AE84" s="3"/>
      <c r="AF84" s="3"/>
      <c r="AG84" s="3"/>
      <c r="AI84" s="3"/>
      <c r="AJ84" s="3"/>
      <c r="AK84" s="3"/>
      <c r="AL84" s="3"/>
      <c r="AN84" s="3"/>
      <c r="AO84" s="3"/>
      <c r="AP84" s="3"/>
      <c r="AQ84" s="3"/>
      <c r="AS84" s="3"/>
      <c r="AT84" s="3"/>
      <c r="AU84" s="3"/>
      <c r="AV84" s="3"/>
      <c r="AX84" s="3"/>
      <c r="AY84" s="3"/>
      <c r="AZ84" s="3"/>
      <c r="BA84" s="3"/>
    </row>
    <row r="85" spans="1:53" s="5" customFormat="1" x14ac:dyDescent="0.2">
      <c r="A85" s="79">
        <v>628</v>
      </c>
      <c r="B85" s="80">
        <f t="shared" si="6"/>
        <v>2253.6869999999999</v>
      </c>
      <c r="C85" s="80">
        <v>683</v>
      </c>
      <c r="D85" s="82">
        <f t="shared" si="7"/>
        <v>349.12199999999996</v>
      </c>
      <c r="E85" s="79">
        <v>628</v>
      </c>
      <c r="F85" s="80">
        <f t="shared" si="8"/>
        <v>45984.93</v>
      </c>
      <c r="G85" s="80">
        <v>683</v>
      </c>
      <c r="H85" s="83">
        <f t="shared" si="9"/>
        <v>23105.216</v>
      </c>
      <c r="I85" s="84">
        <v>628</v>
      </c>
      <c r="J85" s="80">
        <f t="shared" si="10"/>
        <v>14828.229999999998</v>
      </c>
      <c r="K85" s="80">
        <v>683</v>
      </c>
      <c r="L85" s="83">
        <f t="shared" si="11"/>
        <v>54.024999999999977</v>
      </c>
      <c r="M85" s="3"/>
      <c r="N85" s="85">
        <v>628</v>
      </c>
      <c r="O85" s="85">
        <v>10368.317000000001</v>
      </c>
      <c r="P85" s="85">
        <v>683</v>
      </c>
      <c r="Q85" s="85">
        <v>2051.6379999999999</v>
      </c>
      <c r="R85" s="2"/>
      <c r="S85" s="91">
        <v>628</v>
      </c>
      <c r="T85" s="91">
        <v>2253.6869999999999</v>
      </c>
      <c r="U85" s="91">
        <v>683</v>
      </c>
      <c r="V85" s="91">
        <v>349.12199999999996</v>
      </c>
      <c r="W85" s="92">
        <v>628</v>
      </c>
      <c r="X85" s="92">
        <v>48238.616999999998</v>
      </c>
      <c r="Y85" s="92">
        <v>683</v>
      </c>
      <c r="Z85" s="92">
        <v>23454.338</v>
      </c>
      <c r="AA85" s="94">
        <v>628</v>
      </c>
      <c r="AB85" s="94">
        <v>17081.916999999998</v>
      </c>
      <c r="AC85" s="94">
        <v>683</v>
      </c>
      <c r="AD85" s="94">
        <v>403.14699999999993</v>
      </c>
      <c r="AE85" s="3"/>
      <c r="AF85" s="3"/>
      <c r="AG85" s="3"/>
      <c r="AI85" s="3"/>
      <c r="AJ85" s="3"/>
      <c r="AK85" s="3"/>
      <c r="AL85" s="3"/>
      <c r="AN85" s="3"/>
      <c r="AO85" s="3"/>
      <c r="AP85" s="3"/>
      <c r="AQ85" s="3"/>
      <c r="AS85" s="3"/>
      <c r="AT85" s="3"/>
      <c r="AU85" s="3"/>
      <c r="AV85" s="3"/>
      <c r="AX85" s="3"/>
      <c r="AY85" s="3"/>
      <c r="AZ85" s="3"/>
      <c r="BA85" s="3"/>
    </row>
    <row r="86" spans="1:53" s="5" customFormat="1" x14ac:dyDescent="0.2">
      <c r="A86" s="79">
        <v>629</v>
      </c>
      <c r="B86" s="80">
        <f t="shared" si="6"/>
        <v>2186.8379999999997</v>
      </c>
      <c r="C86" s="80">
        <v>684</v>
      </c>
      <c r="D86" s="82">
        <f t="shared" si="7"/>
        <v>349.61799999999999</v>
      </c>
      <c r="E86" s="79">
        <v>629</v>
      </c>
      <c r="F86" s="80">
        <f t="shared" si="8"/>
        <v>44817.58</v>
      </c>
      <c r="G86" s="80">
        <v>684</v>
      </c>
      <c r="H86" s="83">
        <f t="shared" si="9"/>
        <v>22619.427</v>
      </c>
      <c r="I86" s="84">
        <v>629</v>
      </c>
      <c r="J86" s="80">
        <f t="shared" si="10"/>
        <v>14187.58</v>
      </c>
      <c r="K86" s="80">
        <v>684</v>
      </c>
      <c r="L86" s="83">
        <f t="shared" si="11"/>
        <v>114.30200000000002</v>
      </c>
      <c r="M86" s="3"/>
      <c r="N86" s="85">
        <v>629</v>
      </c>
      <c r="O86" s="85">
        <v>9342.518</v>
      </c>
      <c r="P86" s="85">
        <v>684</v>
      </c>
      <c r="Q86" s="85">
        <v>2051.3650000000002</v>
      </c>
      <c r="R86" s="2"/>
      <c r="S86" s="91">
        <v>629</v>
      </c>
      <c r="T86" s="91">
        <v>2186.8379999999997</v>
      </c>
      <c r="U86" s="91">
        <v>684</v>
      </c>
      <c r="V86" s="91">
        <v>349.61799999999999</v>
      </c>
      <c r="W86" s="92">
        <v>629</v>
      </c>
      <c r="X86" s="92">
        <v>47004.418000000005</v>
      </c>
      <c r="Y86" s="92">
        <v>684</v>
      </c>
      <c r="Z86" s="92">
        <v>22969.044999999998</v>
      </c>
      <c r="AA86" s="94">
        <v>629</v>
      </c>
      <c r="AB86" s="94">
        <v>16374.418</v>
      </c>
      <c r="AC86" s="94">
        <v>684</v>
      </c>
      <c r="AD86" s="94">
        <v>463.92</v>
      </c>
      <c r="AE86" s="3"/>
      <c r="AF86" s="3"/>
      <c r="AG86" s="3"/>
      <c r="AI86" s="3"/>
      <c r="AJ86" s="3"/>
      <c r="AK86" s="3"/>
      <c r="AL86" s="3"/>
      <c r="AN86" s="3"/>
      <c r="AO86" s="3"/>
      <c r="AP86" s="3"/>
      <c r="AQ86" s="3"/>
      <c r="AS86" s="3"/>
      <c r="AT86" s="3"/>
      <c r="AU86" s="3"/>
      <c r="AV86" s="3"/>
      <c r="AX86" s="3"/>
      <c r="AY86" s="3"/>
      <c r="AZ86" s="3"/>
      <c r="BA86" s="3"/>
    </row>
    <row r="87" spans="1:53" s="5" customFormat="1" x14ac:dyDescent="0.2">
      <c r="A87" s="79">
        <v>630</v>
      </c>
      <c r="B87" s="80">
        <f t="shared" si="6"/>
        <v>2231.0879999999997</v>
      </c>
      <c r="C87" s="80">
        <v>685</v>
      </c>
      <c r="D87" s="82">
        <f t="shared" si="7"/>
        <v>324.11099999999999</v>
      </c>
      <c r="E87" s="79">
        <v>630</v>
      </c>
      <c r="F87" s="80">
        <f t="shared" si="8"/>
        <v>43637.649999999994</v>
      </c>
      <c r="G87" s="80">
        <v>685</v>
      </c>
      <c r="H87" s="83">
        <f t="shared" si="9"/>
        <v>22289.925999999999</v>
      </c>
      <c r="I87" s="84">
        <v>630</v>
      </c>
      <c r="J87" s="80">
        <f t="shared" si="10"/>
        <v>13555.950000000003</v>
      </c>
      <c r="K87" s="80">
        <v>685</v>
      </c>
      <c r="L87" s="83">
        <f t="shared" si="11"/>
        <v>102.54600000000005</v>
      </c>
      <c r="M87" s="3"/>
      <c r="N87" s="85">
        <v>630</v>
      </c>
      <c r="O87" s="85">
        <v>9053.2480000000014</v>
      </c>
      <c r="P87" s="85">
        <v>685</v>
      </c>
      <c r="Q87" s="85">
        <v>1941.4969999999998</v>
      </c>
      <c r="R87" s="2"/>
      <c r="S87" s="91">
        <v>630</v>
      </c>
      <c r="T87" s="91">
        <v>2231.0879999999997</v>
      </c>
      <c r="U87" s="91">
        <v>685</v>
      </c>
      <c r="V87" s="91">
        <v>324.11099999999999</v>
      </c>
      <c r="W87" s="92">
        <v>630</v>
      </c>
      <c r="X87" s="92">
        <v>45868.737999999998</v>
      </c>
      <c r="Y87" s="92">
        <v>685</v>
      </c>
      <c r="Z87" s="92">
        <v>22614.037</v>
      </c>
      <c r="AA87" s="94">
        <v>630</v>
      </c>
      <c r="AB87" s="94">
        <v>15787.038000000002</v>
      </c>
      <c r="AC87" s="94">
        <v>685</v>
      </c>
      <c r="AD87" s="94">
        <v>426.65700000000004</v>
      </c>
      <c r="AE87" s="3"/>
      <c r="AF87" s="3"/>
      <c r="AG87" s="3"/>
      <c r="AI87" s="3"/>
      <c r="AJ87" s="3"/>
      <c r="AK87" s="3"/>
      <c r="AL87" s="3"/>
      <c r="AN87" s="3"/>
      <c r="AO87" s="3"/>
      <c r="AP87" s="3"/>
      <c r="AQ87" s="3"/>
      <c r="AS87" s="3"/>
      <c r="AT87" s="3"/>
      <c r="AU87" s="3"/>
      <c r="AV87" s="3"/>
      <c r="AX87" s="3"/>
      <c r="AY87" s="3"/>
      <c r="AZ87" s="3"/>
      <c r="BA87" s="3"/>
    </row>
    <row r="88" spans="1:53" s="5" customFormat="1" x14ac:dyDescent="0.2">
      <c r="A88" s="79">
        <v>631</v>
      </c>
      <c r="B88" s="80">
        <f t="shared" si="6"/>
        <v>2232.5940000000001</v>
      </c>
      <c r="C88" s="80">
        <v>686</v>
      </c>
      <c r="D88" s="82">
        <f t="shared" si="7"/>
        <v>319.60900000000004</v>
      </c>
      <c r="E88" s="79">
        <v>631</v>
      </c>
      <c r="F88" s="80">
        <f t="shared" si="8"/>
        <v>42276.69</v>
      </c>
      <c r="G88" s="80">
        <v>686</v>
      </c>
      <c r="H88" s="83">
        <f t="shared" si="9"/>
        <v>21909.328000000001</v>
      </c>
      <c r="I88" s="84">
        <v>631</v>
      </c>
      <c r="J88" s="80">
        <f t="shared" si="10"/>
        <v>12892.689999999999</v>
      </c>
      <c r="K88" s="80">
        <v>686</v>
      </c>
      <c r="L88" s="83">
        <f t="shared" si="11"/>
        <v>92.54200000000003</v>
      </c>
      <c r="M88" s="3"/>
      <c r="N88" s="85">
        <v>631</v>
      </c>
      <c r="O88" s="85">
        <v>8728.4040000000005</v>
      </c>
      <c r="P88" s="85">
        <v>686</v>
      </c>
      <c r="Q88" s="85">
        <v>1939.9969999999998</v>
      </c>
      <c r="R88" s="2"/>
      <c r="S88" s="91">
        <v>631</v>
      </c>
      <c r="T88" s="91">
        <v>2232.5940000000001</v>
      </c>
      <c r="U88" s="91">
        <v>686</v>
      </c>
      <c r="V88" s="91">
        <v>319.60900000000004</v>
      </c>
      <c r="W88" s="92">
        <v>631</v>
      </c>
      <c r="X88" s="92">
        <v>44509.284</v>
      </c>
      <c r="Y88" s="92">
        <v>686</v>
      </c>
      <c r="Z88" s="92">
        <v>22228.937000000002</v>
      </c>
      <c r="AA88" s="94">
        <v>631</v>
      </c>
      <c r="AB88" s="94">
        <v>15125.284</v>
      </c>
      <c r="AC88" s="94">
        <v>686</v>
      </c>
      <c r="AD88" s="94">
        <v>412.15100000000007</v>
      </c>
      <c r="AE88" s="3"/>
      <c r="AF88" s="3"/>
      <c r="AG88" s="3"/>
      <c r="AI88" s="3"/>
      <c r="AJ88" s="3"/>
      <c r="AK88" s="3"/>
      <c r="AL88" s="3"/>
      <c r="AN88" s="3"/>
      <c r="AO88" s="3"/>
      <c r="AP88" s="3"/>
      <c r="AQ88" s="3"/>
      <c r="AS88" s="3"/>
      <c r="AT88" s="3"/>
      <c r="AU88" s="3"/>
      <c r="AV88" s="3"/>
      <c r="AX88" s="3"/>
      <c r="AY88" s="3"/>
      <c r="AZ88" s="3"/>
      <c r="BA88" s="3"/>
    </row>
    <row r="89" spans="1:53" s="5" customFormat="1" x14ac:dyDescent="0.2">
      <c r="A89" s="79">
        <v>632</v>
      </c>
      <c r="B89" s="80">
        <f t="shared" si="6"/>
        <v>2107.884</v>
      </c>
      <c r="C89" s="80">
        <v>687</v>
      </c>
      <c r="D89" s="82">
        <f t="shared" si="7"/>
        <v>301.59799999999996</v>
      </c>
      <c r="E89" s="79">
        <v>632</v>
      </c>
      <c r="F89" s="80">
        <f t="shared" si="8"/>
        <v>41570.660000000003</v>
      </c>
      <c r="G89" s="80">
        <v>687</v>
      </c>
      <c r="H89" s="83">
        <f t="shared" si="9"/>
        <v>21371.595000000001</v>
      </c>
      <c r="I89" s="84">
        <v>632</v>
      </c>
      <c r="J89" s="80">
        <f t="shared" si="10"/>
        <v>12576.56</v>
      </c>
      <c r="K89" s="80">
        <v>687</v>
      </c>
      <c r="L89" s="83">
        <f t="shared" si="11"/>
        <v>132.05799999999999</v>
      </c>
      <c r="M89" s="3"/>
      <c r="N89" s="85">
        <v>632</v>
      </c>
      <c r="O89" s="85">
        <v>8479.5640000000003</v>
      </c>
      <c r="P89" s="85">
        <v>687</v>
      </c>
      <c r="Q89" s="85">
        <v>1915.943</v>
      </c>
      <c r="R89" s="2"/>
      <c r="S89" s="91">
        <v>632</v>
      </c>
      <c r="T89" s="91">
        <v>2107.884</v>
      </c>
      <c r="U89" s="91">
        <v>687</v>
      </c>
      <c r="V89" s="91">
        <v>301.59799999999996</v>
      </c>
      <c r="W89" s="92">
        <v>632</v>
      </c>
      <c r="X89" s="92">
        <v>43678.544000000002</v>
      </c>
      <c r="Y89" s="92">
        <v>687</v>
      </c>
      <c r="Z89" s="92">
        <v>21673.192999999999</v>
      </c>
      <c r="AA89" s="94">
        <v>632</v>
      </c>
      <c r="AB89" s="94">
        <v>14684.444</v>
      </c>
      <c r="AC89" s="94">
        <v>687</v>
      </c>
      <c r="AD89" s="94">
        <v>433.65599999999995</v>
      </c>
      <c r="AE89" s="3"/>
      <c r="AF89" s="3"/>
      <c r="AG89" s="3"/>
      <c r="AI89" s="3"/>
      <c r="AJ89" s="3"/>
      <c r="AK89" s="3"/>
      <c r="AL89" s="3"/>
      <c r="AN89" s="3"/>
      <c r="AO89" s="3"/>
      <c r="AP89" s="3"/>
      <c r="AQ89" s="3"/>
      <c r="AS89" s="3"/>
      <c r="AT89" s="3"/>
      <c r="AU89" s="3"/>
      <c r="AV89" s="3"/>
      <c r="AX89" s="3"/>
      <c r="AY89" s="3"/>
      <c r="AZ89" s="3"/>
      <c r="BA89" s="3"/>
    </row>
    <row r="90" spans="1:53" s="5" customFormat="1" x14ac:dyDescent="0.2">
      <c r="A90" s="79">
        <v>633</v>
      </c>
      <c r="B90" s="80">
        <f t="shared" si="6"/>
        <v>2043.3309999999997</v>
      </c>
      <c r="C90" s="80">
        <v>688</v>
      </c>
      <c r="D90" s="82">
        <f t="shared" si="7"/>
        <v>322.60599999999999</v>
      </c>
      <c r="E90" s="79">
        <v>633</v>
      </c>
      <c r="F90" s="80">
        <f t="shared" si="8"/>
        <v>40155.15</v>
      </c>
      <c r="G90" s="80">
        <v>688</v>
      </c>
      <c r="H90" s="83">
        <f t="shared" si="9"/>
        <v>20604.689999999999</v>
      </c>
      <c r="I90" s="84">
        <v>633</v>
      </c>
      <c r="J90" s="80">
        <f t="shared" si="10"/>
        <v>12009.15</v>
      </c>
      <c r="K90" s="80">
        <v>688</v>
      </c>
      <c r="L90" s="83">
        <f t="shared" si="11"/>
        <v>125.55500000000006</v>
      </c>
      <c r="M90" s="3"/>
      <c r="N90" s="85">
        <v>633</v>
      </c>
      <c r="O90" s="85">
        <v>8232.3009999999995</v>
      </c>
      <c r="P90" s="85">
        <v>688</v>
      </c>
      <c r="Q90" s="85">
        <v>1860.366</v>
      </c>
      <c r="R90" s="2"/>
      <c r="S90" s="91">
        <v>633</v>
      </c>
      <c r="T90" s="91">
        <v>2043.3309999999997</v>
      </c>
      <c r="U90" s="91">
        <v>688</v>
      </c>
      <c r="V90" s="91">
        <v>322.60599999999999</v>
      </c>
      <c r="W90" s="92">
        <v>633</v>
      </c>
      <c r="X90" s="92">
        <v>42198.481</v>
      </c>
      <c r="Y90" s="92">
        <v>688</v>
      </c>
      <c r="Z90" s="92">
        <v>20927.295999999998</v>
      </c>
      <c r="AA90" s="94">
        <v>633</v>
      </c>
      <c r="AB90" s="94">
        <v>14052.481</v>
      </c>
      <c r="AC90" s="94">
        <v>688</v>
      </c>
      <c r="AD90" s="94">
        <v>448.16100000000006</v>
      </c>
      <c r="AE90" s="3"/>
      <c r="AF90" s="3"/>
      <c r="AG90" s="3"/>
      <c r="AI90" s="3"/>
      <c r="AJ90" s="3"/>
      <c r="AK90" s="3"/>
      <c r="AL90" s="3"/>
      <c r="AN90" s="3"/>
      <c r="AO90" s="3"/>
      <c r="AP90" s="3"/>
      <c r="AQ90" s="3"/>
      <c r="AS90" s="3"/>
      <c r="AT90" s="3"/>
      <c r="AU90" s="3"/>
      <c r="AV90" s="3"/>
      <c r="AX90" s="3"/>
      <c r="AY90" s="3"/>
      <c r="AZ90" s="3"/>
      <c r="BA90" s="3"/>
    </row>
    <row r="91" spans="1:53" s="5" customFormat="1" x14ac:dyDescent="0.2">
      <c r="A91" s="79">
        <v>634</v>
      </c>
      <c r="B91" s="80">
        <f t="shared" si="6"/>
        <v>2015.768</v>
      </c>
      <c r="C91" s="80">
        <v>689</v>
      </c>
      <c r="D91" s="82">
        <f t="shared" si="7"/>
        <v>284.09100000000001</v>
      </c>
      <c r="E91" s="79">
        <v>634</v>
      </c>
      <c r="F91" s="80">
        <f t="shared" si="8"/>
        <v>38940.97</v>
      </c>
      <c r="G91" s="80">
        <v>689</v>
      </c>
      <c r="H91" s="83">
        <f t="shared" si="9"/>
        <v>20005.851999999999</v>
      </c>
      <c r="I91" s="84">
        <v>634</v>
      </c>
      <c r="J91" s="80">
        <f t="shared" si="10"/>
        <v>11455.970000000001</v>
      </c>
      <c r="K91" s="80">
        <v>689</v>
      </c>
      <c r="L91" s="83">
        <f t="shared" si="11"/>
        <v>137.30999999999995</v>
      </c>
      <c r="M91" s="3"/>
      <c r="N91" s="85">
        <v>634</v>
      </c>
      <c r="O91" s="85">
        <v>8155.9180000000006</v>
      </c>
      <c r="P91" s="85">
        <v>689</v>
      </c>
      <c r="Q91" s="85">
        <v>1784.0330000000001</v>
      </c>
      <c r="R91" s="2"/>
      <c r="S91" s="91">
        <v>634</v>
      </c>
      <c r="T91" s="91">
        <v>2015.768</v>
      </c>
      <c r="U91" s="91">
        <v>689</v>
      </c>
      <c r="V91" s="91">
        <v>284.09100000000001</v>
      </c>
      <c r="W91" s="92">
        <v>634</v>
      </c>
      <c r="X91" s="92">
        <v>40956.737999999998</v>
      </c>
      <c r="Y91" s="92">
        <v>689</v>
      </c>
      <c r="Z91" s="92">
        <v>20289.942999999999</v>
      </c>
      <c r="AA91" s="94">
        <v>634</v>
      </c>
      <c r="AB91" s="94">
        <v>13471.738000000001</v>
      </c>
      <c r="AC91" s="94">
        <v>689</v>
      </c>
      <c r="AD91" s="94">
        <v>421.40099999999995</v>
      </c>
      <c r="AE91" s="3"/>
      <c r="AF91" s="3"/>
      <c r="AG91" s="3"/>
      <c r="AI91" s="3"/>
      <c r="AJ91" s="3"/>
      <c r="AK91" s="3"/>
      <c r="AL91" s="3"/>
      <c r="AN91" s="3"/>
      <c r="AO91" s="3"/>
      <c r="AP91" s="3"/>
      <c r="AQ91" s="3"/>
      <c r="AS91" s="3"/>
      <c r="AT91" s="3"/>
      <c r="AU91" s="3"/>
      <c r="AV91" s="3"/>
      <c r="AX91" s="3"/>
      <c r="AY91" s="3"/>
      <c r="AZ91" s="3"/>
      <c r="BA91" s="3"/>
    </row>
    <row r="92" spans="1:53" s="5" customFormat="1" x14ac:dyDescent="0.2">
      <c r="A92" s="79">
        <v>635</v>
      </c>
      <c r="B92" s="80">
        <f t="shared" si="6"/>
        <v>1934.923</v>
      </c>
      <c r="C92" s="80">
        <v>690</v>
      </c>
      <c r="D92" s="82">
        <f t="shared" si="7"/>
        <v>268.08799999999997</v>
      </c>
      <c r="E92" s="79">
        <v>635</v>
      </c>
      <c r="F92" s="80">
        <f t="shared" si="8"/>
        <v>37845.909999999996</v>
      </c>
      <c r="G92" s="80">
        <v>690</v>
      </c>
      <c r="H92" s="83">
        <f t="shared" si="9"/>
        <v>19327.899000000001</v>
      </c>
      <c r="I92" s="84">
        <v>635</v>
      </c>
      <c r="J92" s="80">
        <f t="shared" si="10"/>
        <v>10916.109999999999</v>
      </c>
      <c r="K92" s="80">
        <v>690</v>
      </c>
      <c r="L92" s="83">
        <f t="shared" si="11"/>
        <v>123.553</v>
      </c>
      <c r="M92" s="3"/>
      <c r="N92" s="85">
        <v>635</v>
      </c>
      <c r="O92" s="85">
        <v>7706.143</v>
      </c>
      <c r="P92" s="85">
        <v>690</v>
      </c>
      <c r="Q92" s="85">
        <v>1719.9769999999999</v>
      </c>
      <c r="R92" s="2"/>
      <c r="S92" s="91">
        <v>635</v>
      </c>
      <c r="T92" s="91">
        <v>1934.923</v>
      </c>
      <c r="U92" s="91">
        <v>690</v>
      </c>
      <c r="V92" s="91">
        <v>268.08799999999997</v>
      </c>
      <c r="W92" s="92">
        <v>635</v>
      </c>
      <c r="X92" s="92">
        <v>39780.832999999999</v>
      </c>
      <c r="Y92" s="92">
        <v>690</v>
      </c>
      <c r="Z92" s="92">
        <v>19595.987000000001</v>
      </c>
      <c r="AA92" s="94">
        <v>635</v>
      </c>
      <c r="AB92" s="94">
        <v>12851.032999999999</v>
      </c>
      <c r="AC92" s="94">
        <v>690</v>
      </c>
      <c r="AD92" s="94">
        <v>391.64099999999996</v>
      </c>
      <c r="AE92" s="3"/>
      <c r="AF92" s="3"/>
      <c r="AG92" s="3"/>
      <c r="AI92" s="3"/>
      <c r="AJ92" s="3"/>
      <c r="AK92" s="3"/>
      <c r="AL92" s="3"/>
      <c r="AN92" s="3"/>
      <c r="AO92" s="3"/>
      <c r="AP92" s="3"/>
      <c r="AQ92" s="3"/>
      <c r="AS92" s="3"/>
      <c r="AT92" s="3"/>
      <c r="AU92" s="3"/>
      <c r="AV92" s="3"/>
      <c r="AX92" s="3"/>
      <c r="AY92" s="3"/>
      <c r="AZ92" s="3"/>
      <c r="BA92" s="3"/>
    </row>
    <row r="93" spans="1:53" s="5" customFormat="1" x14ac:dyDescent="0.2">
      <c r="A93" s="79">
        <v>636</v>
      </c>
      <c r="B93" s="80">
        <f t="shared" si="6"/>
        <v>1885.6189999999997</v>
      </c>
      <c r="C93" s="80">
        <v>691</v>
      </c>
      <c r="D93" s="82">
        <f t="shared" si="7"/>
        <v>295.84499999999997</v>
      </c>
      <c r="E93" s="79">
        <v>636</v>
      </c>
      <c r="F93" s="80">
        <f t="shared" si="8"/>
        <v>36714.76</v>
      </c>
      <c r="G93" s="80">
        <v>691</v>
      </c>
      <c r="H93" s="83">
        <f t="shared" si="9"/>
        <v>18474.048999999999</v>
      </c>
      <c r="I93" s="84">
        <v>636</v>
      </c>
      <c r="J93" s="80">
        <f t="shared" si="10"/>
        <v>10375.16</v>
      </c>
      <c r="K93" s="80">
        <v>691</v>
      </c>
      <c r="L93" s="83">
        <f t="shared" si="11"/>
        <v>87.537000000000035</v>
      </c>
      <c r="M93" s="3"/>
      <c r="N93" s="85">
        <v>636</v>
      </c>
      <c r="O93" s="85">
        <v>7465.6289999999999</v>
      </c>
      <c r="P93" s="85">
        <v>691</v>
      </c>
      <c r="Q93" s="85">
        <v>1657.134</v>
      </c>
      <c r="R93" s="2"/>
      <c r="S93" s="91">
        <v>636</v>
      </c>
      <c r="T93" s="91">
        <v>1885.6189999999997</v>
      </c>
      <c r="U93" s="91">
        <v>691</v>
      </c>
      <c r="V93" s="91">
        <v>295.84499999999997</v>
      </c>
      <c r="W93" s="92">
        <v>636</v>
      </c>
      <c r="X93" s="92">
        <v>38600.379000000001</v>
      </c>
      <c r="Y93" s="92">
        <v>691</v>
      </c>
      <c r="Z93" s="92">
        <v>18769.894</v>
      </c>
      <c r="AA93" s="94">
        <v>636</v>
      </c>
      <c r="AB93" s="94">
        <v>12260.779</v>
      </c>
      <c r="AC93" s="94">
        <v>691</v>
      </c>
      <c r="AD93" s="94">
        <v>383.38200000000001</v>
      </c>
      <c r="AE93" s="3"/>
      <c r="AF93" s="3"/>
      <c r="AG93" s="3"/>
      <c r="AI93" s="3"/>
      <c r="AJ93" s="3"/>
      <c r="AK93" s="3"/>
      <c r="AL93" s="3"/>
      <c r="AN93" s="3"/>
      <c r="AO93" s="3"/>
      <c r="AP93" s="3"/>
      <c r="AQ93" s="3"/>
      <c r="AS93" s="3"/>
      <c r="AT93" s="3"/>
      <c r="AU93" s="3"/>
      <c r="AV93" s="3"/>
      <c r="AX93" s="3"/>
      <c r="AY93" s="3"/>
      <c r="AZ93" s="3"/>
      <c r="BA93" s="3"/>
    </row>
    <row r="94" spans="1:53" s="5" customFormat="1" x14ac:dyDescent="0.2">
      <c r="A94" s="79">
        <v>637</v>
      </c>
      <c r="B94" s="80">
        <f t="shared" si="6"/>
        <v>1821.585</v>
      </c>
      <c r="C94" s="80">
        <v>692</v>
      </c>
      <c r="D94" s="82">
        <f t="shared" si="7"/>
        <v>289.59499999999997</v>
      </c>
      <c r="E94" s="79">
        <v>637</v>
      </c>
      <c r="F94" s="80">
        <f t="shared" si="8"/>
        <v>35989.570000000007</v>
      </c>
      <c r="G94" s="80">
        <v>692</v>
      </c>
      <c r="H94" s="83">
        <f t="shared" si="9"/>
        <v>17797.794999999998</v>
      </c>
      <c r="I94" s="84">
        <v>637</v>
      </c>
      <c r="J94" s="80">
        <f t="shared" si="10"/>
        <v>10045.169999999998</v>
      </c>
      <c r="K94" s="80">
        <v>692</v>
      </c>
      <c r="L94" s="83">
        <f t="shared" si="11"/>
        <v>93.541000000000054</v>
      </c>
      <c r="M94" s="3"/>
      <c r="N94" s="85">
        <v>637</v>
      </c>
      <c r="O94" s="85">
        <v>7344.4050000000007</v>
      </c>
      <c r="P94" s="85">
        <v>692</v>
      </c>
      <c r="Q94" s="85">
        <v>1573.0500000000002</v>
      </c>
      <c r="R94" s="2"/>
      <c r="S94" s="91">
        <v>637</v>
      </c>
      <c r="T94" s="91">
        <v>1821.585</v>
      </c>
      <c r="U94" s="91">
        <v>692</v>
      </c>
      <c r="V94" s="91">
        <v>289.59499999999997</v>
      </c>
      <c r="W94" s="92">
        <v>637</v>
      </c>
      <c r="X94" s="92">
        <v>37811.155000000006</v>
      </c>
      <c r="Y94" s="92">
        <v>692</v>
      </c>
      <c r="Z94" s="92">
        <v>18087.39</v>
      </c>
      <c r="AA94" s="94">
        <v>637</v>
      </c>
      <c r="AB94" s="94">
        <v>11866.754999999999</v>
      </c>
      <c r="AC94" s="94">
        <v>692</v>
      </c>
      <c r="AD94" s="94">
        <v>383.13600000000002</v>
      </c>
      <c r="AE94" s="3"/>
      <c r="AF94" s="3"/>
      <c r="AG94" s="3"/>
      <c r="AI94" s="3"/>
      <c r="AJ94" s="3"/>
      <c r="AK94" s="3"/>
      <c r="AL94" s="3"/>
      <c r="AN94" s="3"/>
      <c r="AO94" s="3"/>
      <c r="AP94" s="3"/>
      <c r="AQ94" s="3"/>
      <c r="AS94" s="3"/>
      <c r="AT94" s="3"/>
      <c r="AU94" s="3"/>
      <c r="AV94" s="3"/>
      <c r="AX94" s="3"/>
      <c r="AY94" s="3"/>
      <c r="AZ94" s="3"/>
      <c r="BA94" s="3"/>
    </row>
    <row r="95" spans="1:53" s="5" customFormat="1" x14ac:dyDescent="0.2">
      <c r="A95" s="79">
        <v>638</v>
      </c>
      <c r="B95" s="80">
        <f t="shared" si="6"/>
        <v>1799.279</v>
      </c>
      <c r="C95" s="80">
        <v>693</v>
      </c>
      <c r="D95" s="82">
        <f t="shared" si="7"/>
        <v>313.601</v>
      </c>
      <c r="E95" s="79">
        <v>638</v>
      </c>
      <c r="F95" s="80">
        <f t="shared" si="8"/>
        <v>34660.839999999997</v>
      </c>
      <c r="G95" s="80">
        <v>693</v>
      </c>
      <c r="H95" s="83">
        <f t="shared" si="9"/>
        <v>17378.446</v>
      </c>
      <c r="I95" s="84">
        <v>638</v>
      </c>
      <c r="J95" s="80">
        <f t="shared" si="10"/>
        <v>9675.24</v>
      </c>
      <c r="K95" s="80">
        <v>693</v>
      </c>
      <c r="L95" s="83">
        <f t="shared" si="11"/>
        <v>82.284999999999968</v>
      </c>
      <c r="M95" s="3"/>
      <c r="N95" s="85">
        <v>638</v>
      </c>
      <c r="O95" s="85">
        <v>7572.7589999999991</v>
      </c>
      <c r="P95" s="85">
        <v>693</v>
      </c>
      <c r="Q95" s="85">
        <v>1512.4670000000001</v>
      </c>
      <c r="R95" s="2"/>
      <c r="S95" s="91">
        <v>638</v>
      </c>
      <c r="T95" s="91">
        <v>1799.279</v>
      </c>
      <c r="U95" s="91">
        <v>693</v>
      </c>
      <c r="V95" s="91">
        <v>313.601</v>
      </c>
      <c r="W95" s="92">
        <v>638</v>
      </c>
      <c r="X95" s="92">
        <v>36460.118999999999</v>
      </c>
      <c r="Y95" s="92">
        <v>693</v>
      </c>
      <c r="Z95" s="92">
        <v>17692.046999999999</v>
      </c>
      <c r="AA95" s="94">
        <v>638</v>
      </c>
      <c r="AB95" s="94">
        <v>11474.519</v>
      </c>
      <c r="AC95" s="94">
        <v>693</v>
      </c>
      <c r="AD95" s="94">
        <v>395.88599999999997</v>
      </c>
      <c r="AE95" s="3"/>
      <c r="AF95" s="3"/>
      <c r="AG95" s="3"/>
      <c r="AI95" s="3"/>
      <c r="AJ95" s="3"/>
      <c r="AK95" s="3"/>
      <c r="AL95" s="3"/>
      <c r="AN95" s="3"/>
      <c r="AO95" s="3"/>
      <c r="AP95" s="3"/>
      <c r="AQ95" s="3"/>
      <c r="AS95" s="3"/>
      <c r="AT95" s="3"/>
      <c r="AU95" s="3"/>
      <c r="AV95" s="3"/>
      <c r="AX95" s="3"/>
      <c r="AY95" s="3"/>
      <c r="AZ95" s="3"/>
      <c r="BA95" s="3"/>
    </row>
    <row r="96" spans="1:53" s="5" customFormat="1" x14ac:dyDescent="0.2">
      <c r="A96" s="79">
        <v>639</v>
      </c>
      <c r="B96" s="80">
        <f t="shared" si="6"/>
        <v>1743.25</v>
      </c>
      <c r="C96" s="80">
        <v>694</v>
      </c>
      <c r="D96" s="82">
        <f t="shared" si="7"/>
        <v>231.82199999999995</v>
      </c>
      <c r="E96" s="79">
        <v>639</v>
      </c>
      <c r="F96" s="80">
        <f t="shared" si="8"/>
        <v>33835.199999999997</v>
      </c>
      <c r="G96" s="80">
        <v>694</v>
      </c>
      <c r="H96" s="83">
        <f t="shared" si="9"/>
        <v>16739.417999999998</v>
      </c>
      <c r="I96" s="84">
        <v>639</v>
      </c>
      <c r="J96" s="80">
        <f t="shared" si="10"/>
        <v>9121.2000000000007</v>
      </c>
      <c r="K96" s="80">
        <v>694</v>
      </c>
      <c r="L96" s="83">
        <f t="shared" si="11"/>
        <v>125.55100000000004</v>
      </c>
      <c r="M96" s="3"/>
      <c r="N96" s="85">
        <v>639</v>
      </c>
      <c r="O96" s="85">
        <v>6736.67</v>
      </c>
      <c r="P96" s="85">
        <v>694</v>
      </c>
      <c r="Q96" s="85">
        <v>1523.5</v>
      </c>
      <c r="R96" s="2"/>
      <c r="S96" s="91">
        <v>639</v>
      </c>
      <c r="T96" s="91">
        <v>1743.25</v>
      </c>
      <c r="U96" s="91">
        <v>694</v>
      </c>
      <c r="V96" s="91">
        <v>231.82199999999995</v>
      </c>
      <c r="W96" s="92">
        <v>639</v>
      </c>
      <c r="X96" s="92">
        <v>35578.449999999997</v>
      </c>
      <c r="Y96" s="92">
        <v>694</v>
      </c>
      <c r="Z96" s="92">
        <v>16971.239999999998</v>
      </c>
      <c r="AA96" s="94">
        <v>639</v>
      </c>
      <c r="AB96" s="94">
        <v>10864.45</v>
      </c>
      <c r="AC96" s="94">
        <v>694</v>
      </c>
      <c r="AD96" s="94">
        <v>357.37299999999999</v>
      </c>
      <c r="AE96" s="3"/>
      <c r="AF96" s="3"/>
      <c r="AG96" s="3"/>
      <c r="AI96" s="3"/>
      <c r="AJ96" s="3"/>
      <c r="AK96" s="3"/>
      <c r="AL96" s="3"/>
      <c r="AN96" s="3"/>
      <c r="AO96" s="3"/>
      <c r="AP96" s="3"/>
      <c r="AQ96" s="3"/>
      <c r="AS96" s="3"/>
      <c r="AT96" s="3"/>
      <c r="AU96" s="3"/>
      <c r="AV96" s="3"/>
      <c r="AX96" s="3"/>
      <c r="AY96" s="3"/>
      <c r="AZ96" s="3"/>
      <c r="BA96" s="3"/>
    </row>
    <row r="97" spans="1:53" s="5" customFormat="1" x14ac:dyDescent="0.2">
      <c r="A97" s="79">
        <v>640</v>
      </c>
      <c r="B97" s="80">
        <f t="shared" si="6"/>
        <v>1742.0129999999999</v>
      </c>
      <c r="C97" s="80">
        <v>695</v>
      </c>
      <c r="D97" s="82">
        <f t="shared" si="7"/>
        <v>303.09799999999996</v>
      </c>
      <c r="E97" s="79">
        <v>640</v>
      </c>
      <c r="F97" s="80">
        <f t="shared" si="8"/>
        <v>32727.880000000005</v>
      </c>
      <c r="G97" s="80">
        <v>695</v>
      </c>
      <c r="H97" s="83">
        <f t="shared" si="9"/>
        <v>16060.144999999999</v>
      </c>
      <c r="I97" s="84">
        <v>640</v>
      </c>
      <c r="J97" s="80">
        <f t="shared" si="10"/>
        <v>8738.2800000000025</v>
      </c>
      <c r="K97" s="80">
        <v>695</v>
      </c>
      <c r="L97" s="83">
        <f t="shared" si="11"/>
        <v>86.787000000000035</v>
      </c>
      <c r="M97" s="3"/>
      <c r="N97" s="85">
        <v>640</v>
      </c>
      <c r="O97" s="85">
        <v>6487.7629999999999</v>
      </c>
      <c r="P97" s="85">
        <v>695</v>
      </c>
      <c r="Q97" s="85">
        <v>1479.693</v>
      </c>
      <c r="R97" s="2"/>
      <c r="S97" s="91">
        <v>640</v>
      </c>
      <c r="T97" s="91">
        <v>1742.0129999999999</v>
      </c>
      <c r="U97" s="91">
        <v>695</v>
      </c>
      <c r="V97" s="91">
        <v>303.09799999999996</v>
      </c>
      <c r="W97" s="92">
        <v>640</v>
      </c>
      <c r="X97" s="92">
        <v>34469.893000000004</v>
      </c>
      <c r="Y97" s="92">
        <v>695</v>
      </c>
      <c r="Z97" s="92">
        <v>16363.242999999999</v>
      </c>
      <c r="AA97" s="94">
        <v>640</v>
      </c>
      <c r="AB97" s="94">
        <v>10480.293000000001</v>
      </c>
      <c r="AC97" s="94">
        <v>695</v>
      </c>
      <c r="AD97" s="94">
        <v>389.88499999999999</v>
      </c>
      <c r="AE97" s="3"/>
      <c r="AF97" s="3"/>
      <c r="AG97" s="3"/>
      <c r="AI97" s="3"/>
      <c r="AJ97" s="3"/>
      <c r="AK97" s="3"/>
      <c r="AL97" s="3"/>
      <c r="AN97" s="3"/>
      <c r="AO97" s="3"/>
      <c r="AP97" s="3"/>
      <c r="AQ97" s="3"/>
      <c r="AS97" s="3"/>
      <c r="AT97" s="3"/>
      <c r="AU97" s="3"/>
      <c r="AV97" s="3"/>
      <c r="AX97" s="3"/>
      <c r="AY97" s="3"/>
      <c r="AZ97" s="3"/>
      <c r="BA97" s="3"/>
    </row>
    <row r="98" spans="1:53" s="5" customFormat="1" x14ac:dyDescent="0.2">
      <c r="A98" s="79">
        <v>641</v>
      </c>
      <c r="B98" s="80">
        <f t="shared" si="6"/>
        <v>1609.1510000000003</v>
      </c>
      <c r="C98" s="80">
        <v>696</v>
      </c>
      <c r="D98" s="82">
        <f t="shared" si="7"/>
        <v>233.57400000000001</v>
      </c>
      <c r="E98" s="79">
        <v>641</v>
      </c>
      <c r="F98" s="80">
        <f t="shared" si="8"/>
        <v>32200.81</v>
      </c>
      <c r="G98" s="80">
        <v>696</v>
      </c>
      <c r="H98" s="83">
        <f t="shared" si="9"/>
        <v>15417.664999999999</v>
      </c>
      <c r="I98" s="84">
        <v>641</v>
      </c>
      <c r="J98" s="80">
        <f t="shared" si="10"/>
        <v>8551.61</v>
      </c>
      <c r="K98" s="80">
        <v>696</v>
      </c>
      <c r="L98" s="83">
        <f t="shared" si="11"/>
        <v>95.788999999999987</v>
      </c>
      <c r="M98" s="3"/>
      <c r="N98" s="85">
        <v>641</v>
      </c>
      <c r="O98" s="85">
        <v>6432.8109999999997</v>
      </c>
      <c r="P98" s="85">
        <v>696</v>
      </c>
      <c r="Q98" s="85">
        <v>1404.1290000000001</v>
      </c>
      <c r="R98" s="2"/>
      <c r="S98" s="91">
        <v>641</v>
      </c>
      <c r="T98" s="91">
        <v>1609.1510000000003</v>
      </c>
      <c r="U98" s="91">
        <v>696</v>
      </c>
      <c r="V98" s="91">
        <v>233.57400000000001</v>
      </c>
      <c r="W98" s="92">
        <v>641</v>
      </c>
      <c r="X98" s="92">
        <v>33809.961000000003</v>
      </c>
      <c r="Y98" s="92">
        <v>696</v>
      </c>
      <c r="Z98" s="92">
        <v>15651.239</v>
      </c>
      <c r="AA98" s="94">
        <v>641</v>
      </c>
      <c r="AB98" s="94">
        <v>10160.761</v>
      </c>
      <c r="AC98" s="94">
        <v>696</v>
      </c>
      <c r="AD98" s="94">
        <v>329.363</v>
      </c>
      <c r="AE98" s="3"/>
      <c r="AF98" s="3"/>
      <c r="AG98" s="3"/>
      <c r="AI98" s="3"/>
      <c r="AJ98" s="3"/>
      <c r="AK98" s="3"/>
      <c r="AL98" s="3"/>
      <c r="AN98" s="3"/>
      <c r="AO98" s="3"/>
      <c r="AP98" s="3"/>
      <c r="AQ98" s="3"/>
      <c r="AS98" s="3"/>
      <c r="AT98" s="3"/>
      <c r="AU98" s="3"/>
      <c r="AV98" s="3"/>
      <c r="AX98" s="3"/>
      <c r="AY98" s="3"/>
      <c r="AZ98" s="3"/>
      <c r="BA98" s="3"/>
    </row>
    <row r="99" spans="1:53" s="5" customFormat="1" x14ac:dyDescent="0.2">
      <c r="A99" s="79">
        <v>642</v>
      </c>
      <c r="B99" s="80">
        <f t="shared" si="6"/>
        <v>1606.9520000000002</v>
      </c>
      <c r="C99" s="80">
        <v>697</v>
      </c>
      <c r="D99" s="82">
        <f t="shared" si="7"/>
        <v>256.58299999999997</v>
      </c>
      <c r="E99" s="79">
        <v>642</v>
      </c>
      <c r="F99" s="80">
        <f t="shared" si="8"/>
        <v>31220.73</v>
      </c>
      <c r="G99" s="80">
        <v>697</v>
      </c>
      <c r="H99" s="83">
        <f t="shared" si="9"/>
        <v>14755.055</v>
      </c>
      <c r="I99" s="84">
        <v>642</v>
      </c>
      <c r="J99" s="80">
        <f t="shared" si="10"/>
        <v>8149.329999999999</v>
      </c>
      <c r="K99" s="80">
        <v>697</v>
      </c>
      <c r="L99" s="83">
        <f t="shared" si="11"/>
        <v>73.779999999999973</v>
      </c>
      <c r="M99" s="3"/>
      <c r="N99" s="85">
        <v>642</v>
      </c>
      <c r="O99" s="85">
        <v>6379.0920000000006</v>
      </c>
      <c r="P99" s="85">
        <v>697</v>
      </c>
      <c r="Q99" s="85">
        <v>1334.808</v>
      </c>
      <c r="R99" s="2"/>
      <c r="S99" s="91">
        <v>642</v>
      </c>
      <c r="T99" s="91">
        <v>1606.9520000000002</v>
      </c>
      <c r="U99" s="91">
        <v>697</v>
      </c>
      <c r="V99" s="91">
        <v>256.58299999999997</v>
      </c>
      <c r="W99" s="92">
        <v>642</v>
      </c>
      <c r="X99" s="92">
        <v>32827.682000000001</v>
      </c>
      <c r="Y99" s="92">
        <v>697</v>
      </c>
      <c r="Z99" s="92">
        <v>15011.638000000001</v>
      </c>
      <c r="AA99" s="94">
        <v>642</v>
      </c>
      <c r="AB99" s="94">
        <v>9756.2819999999992</v>
      </c>
      <c r="AC99" s="94">
        <v>697</v>
      </c>
      <c r="AD99" s="94">
        <v>330.36299999999994</v>
      </c>
      <c r="AE99" s="3"/>
      <c r="AF99" s="3"/>
      <c r="AG99" s="3"/>
      <c r="AI99" s="3"/>
      <c r="AJ99" s="3"/>
      <c r="AK99" s="3"/>
      <c r="AL99" s="3"/>
      <c r="AN99" s="3"/>
      <c r="AO99" s="3"/>
      <c r="AP99" s="3"/>
      <c r="AQ99" s="3"/>
      <c r="AS99" s="3"/>
      <c r="AT99" s="3"/>
      <c r="AU99" s="3"/>
      <c r="AV99" s="3"/>
      <c r="AX99" s="3"/>
      <c r="AY99" s="3"/>
      <c r="AZ99" s="3"/>
      <c r="BA99" s="3"/>
    </row>
    <row r="100" spans="1:53" s="5" customFormat="1" x14ac:dyDescent="0.2">
      <c r="A100" s="79">
        <v>643</v>
      </c>
      <c r="B100" s="80">
        <f t="shared" si="6"/>
        <v>1513.68</v>
      </c>
      <c r="C100" s="80">
        <v>698</v>
      </c>
      <c r="D100" s="82">
        <f t="shared" si="7"/>
        <v>238.57499999999999</v>
      </c>
      <c r="E100" s="79">
        <v>643</v>
      </c>
      <c r="F100" s="80">
        <f t="shared" si="8"/>
        <v>30394.29</v>
      </c>
      <c r="G100" s="80">
        <v>698</v>
      </c>
      <c r="H100" s="83">
        <f t="shared" si="9"/>
        <v>14079.815000000001</v>
      </c>
      <c r="I100" s="84">
        <v>643</v>
      </c>
      <c r="J100" s="80">
        <f t="shared" si="10"/>
        <v>8006.6899999999987</v>
      </c>
      <c r="K100" s="80">
        <v>698</v>
      </c>
      <c r="L100" s="83">
        <f t="shared" si="11"/>
        <v>72.778999999999996</v>
      </c>
      <c r="M100" s="3"/>
      <c r="N100" s="85">
        <v>643</v>
      </c>
      <c r="O100" s="85">
        <v>6011.5700000000006</v>
      </c>
      <c r="P100" s="85">
        <v>698</v>
      </c>
      <c r="Q100" s="85">
        <v>1238.72</v>
      </c>
      <c r="R100" s="2"/>
      <c r="S100" s="91">
        <v>643</v>
      </c>
      <c r="T100" s="91">
        <v>1513.68</v>
      </c>
      <c r="U100" s="91">
        <v>698</v>
      </c>
      <c r="V100" s="91">
        <v>238.57499999999999</v>
      </c>
      <c r="W100" s="92">
        <v>643</v>
      </c>
      <c r="X100" s="92">
        <v>31907.97</v>
      </c>
      <c r="Y100" s="92">
        <v>698</v>
      </c>
      <c r="Z100" s="92">
        <v>14318.390000000001</v>
      </c>
      <c r="AA100" s="94">
        <v>643</v>
      </c>
      <c r="AB100" s="94">
        <v>9520.369999999999</v>
      </c>
      <c r="AC100" s="94">
        <v>698</v>
      </c>
      <c r="AD100" s="94">
        <v>311.35399999999998</v>
      </c>
      <c r="AE100" s="3"/>
      <c r="AF100" s="3"/>
      <c r="AG100" s="3"/>
      <c r="AI100" s="3"/>
      <c r="AJ100" s="3"/>
      <c r="AK100" s="3"/>
      <c r="AL100" s="3"/>
      <c r="AN100" s="3"/>
      <c r="AO100" s="3"/>
      <c r="AP100" s="3"/>
      <c r="AQ100" s="3"/>
      <c r="AS100" s="3"/>
      <c r="AT100" s="3"/>
      <c r="AU100" s="3"/>
      <c r="AV100" s="3"/>
      <c r="AX100" s="3"/>
      <c r="AY100" s="3"/>
      <c r="AZ100" s="3"/>
      <c r="BA100" s="3"/>
    </row>
    <row r="101" spans="1:53" s="5" customFormat="1" x14ac:dyDescent="0.2">
      <c r="A101" s="79">
        <v>644</v>
      </c>
      <c r="B101" s="80">
        <f t="shared" si="6"/>
        <v>1532.0100000000002</v>
      </c>
      <c r="C101" s="80">
        <v>699</v>
      </c>
      <c r="D101" s="82">
        <f t="shared" si="7"/>
        <v>190.55899999999997</v>
      </c>
      <c r="E101" s="79">
        <v>644</v>
      </c>
      <c r="F101" s="80">
        <f t="shared" si="8"/>
        <v>29579.43</v>
      </c>
      <c r="G101" s="80">
        <v>699</v>
      </c>
      <c r="H101" s="83">
        <f t="shared" si="9"/>
        <v>13325.028</v>
      </c>
      <c r="I101" s="84">
        <v>644</v>
      </c>
      <c r="J101" s="80">
        <f t="shared" si="10"/>
        <v>7575.83</v>
      </c>
      <c r="K101" s="80">
        <v>699</v>
      </c>
      <c r="L101" s="83">
        <f t="shared" si="11"/>
        <v>94.786000000000058</v>
      </c>
      <c r="M101" s="3"/>
      <c r="N101" s="85">
        <v>644</v>
      </c>
      <c r="O101" s="85">
        <v>5858.4500000000007</v>
      </c>
      <c r="P101" s="85">
        <v>699</v>
      </c>
      <c r="Q101" s="85">
        <v>1194.6869999999999</v>
      </c>
      <c r="R101" s="2"/>
      <c r="S101" s="91">
        <v>644</v>
      </c>
      <c r="T101" s="91">
        <v>1532.0100000000002</v>
      </c>
      <c r="U101" s="91">
        <v>699</v>
      </c>
      <c r="V101" s="91">
        <v>190.55899999999997</v>
      </c>
      <c r="W101" s="92">
        <v>644</v>
      </c>
      <c r="X101" s="92">
        <v>31111.439999999999</v>
      </c>
      <c r="Y101" s="92">
        <v>699</v>
      </c>
      <c r="Z101" s="92">
        <v>13515.587</v>
      </c>
      <c r="AA101" s="94">
        <v>644</v>
      </c>
      <c r="AB101" s="94">
        <v>9107.84</v>
      </c>
      <c r="AC101" s="94">
        <v>699</v>
      </c>
      <c r="AD101" s="94">
        <v>285.34500000000003</v>
      </c>
      <c r="AE101" s="3"/>
      <c r="AF101" s="3"/>
      <c r="AG101" s="3"/>
      <c r="AI101" s="3"/>
      <c r="AJ101" s="3"/>
      <c r="AK101" s="3"/>
      <c r="AL101" s="3"/>
      <c r="AN101" s="3"/>
      <c r="AO101" s="3"/>
      <c r="AP101" s="3"/>
      <c r="AQ101" s="3"/>
      <c r="AS101" s="3"/>
      <c r="AT101" s="3"/>
      <c r="AU101" s="3"/>
      <c r="AV101" s="3"/>
      <c r="AX101" s="3"/>
      <c r="AY101" s="3"/>
      <c r="AZ101" s="3"/>
      <c r="BA101" s="3"/>
    </row>
    <row r="102" spans="1:53" s="5" customFormat="1" x14ac:dyDescent="0.2">
      <c r="A102" s="79">
        <v>645</v>
      </c>
      <c r="B102" s="80">
        <f t="shared" si="6"/>
        <v>1458.23</v>
      </c>
      <c r="C102" s="80">
        <v>700</v>
      </c>
      <c r="D102" s="82">
        <f t="shared" si="7"/>
        <v>236.32200000000006</v>
      </c>
      <c r="E102" s="79">
        <v>645</v>
      </c>
      <c r="F102" s="80">
        <f t="shared" si="8"/>
        <v>29032.050000000003</v>
      </c>
      <c r="G102" s="80">
        <v>700</v>
      </c>
      <c r="H102" s="83">
        <f t="shared" si="9"/>
        <v>12886.521999999999</v>
      </c>
      <c r="I102" s="84">
        <v>645</v>
      </c>
      <c r="J102" s="80">
        <f t="shared" si="10"/>
        <v>7224.119999999999</v>
      </c>
      <c r="K102" s="80">
        <v>700</v>
      </c>
      <c r="L102" s="83">
        <f t="shared" si="11"/>
        <v>86.033999999999992</v>
      </c>
      <c r="M102" s="3"/>
      <c r="N102" s="85">
        <v>645</v>
      </c>
      <c r="O102" s="85">
        <v>5707.2</v>
      </c>
      <c r="P102" s="85">
        <v>700</v>
      </c>
      <c r="Q102" s="85">
        <v>1179.404</v>
      </c>
      <c r="R102" s="2"/>
      <c r="S102" s="91">
        <v>645</v>
      </c>
      <c r="T102" s="91">
        <v>1458.23</v>
      </c>
      <c r="U102" s="91">
        <v>700</v>
      </c>
      <c r="V102" s="91">
        <v>236.32200000000006</v>
      </c>
      <c r="W102" s="92">
        <v>645</v>
      </c>
      <c r="X102" s="92">
        <v>30490.280000000002</v>
      </c>
      <c r="Y102" s="92">
        <v>700</v>
      </c>
      <c r="Z102" s="92">
        <v>13122.843999999999</v>
      </c>
      <c r="AA102" s="94">
        <v>645</v>
      </c>
      <c r="AB102" s="94">
        <v>8682.3499999999985</v>
      </c>
      <c r="AC102" s="94">
        <v>700</v>
      </c>
      <c r="AD102" s="94">
        <v>322.35600000000005</v>
      </c>
      <c r="AE102" s="3"/>
      <c r="AF102" s="3"/>
      <c r="AG102" s="3"/>
      <c r="AI102" s="3"/>
      <c r="AJ102" s="3"/>
      <c r="AK102" s="3"/>
      <c r="AL102" s="3"/>
      <c r="AN102" s="3"/>
      <c r="AO102" s="3"/>
      <c r="AP102" s="3"/>
      <c r="AQ102" s="3"/>
      <c r="AS102" s="3"/>
      <c r="AT102" s="3"/>
      <c r="AU102" s="3"/>
      <c r="AV102" s="3"/>
      <c r="AX102" s="3"/>
      <c r="AY102" s="3"/>
      <c r="AZ102" s="3"/>
      <c r="BA102" s="3"/>
    </row>
    <row r="103" spans="1:53" s="5" customFormat="1" x14ac:dyDescent="0.2">
      <c r="A103" s="79">
        <v>646</v>
      </c>
      <c r="B103" s="80">
        <f t="shared" si="6"/>
        <v>1439.5399999999997</v>
      </c>
      <c r="C103" s="80"/>
      <c r="D103" s="83"/>
      <c r="E103" s="79">
        <v>646</v>
      </c>
      <c r="F103" s="80">
        <f t="shared" si="8"/>
        <v>28368.41</v>
      </c>
      <c r="G103" s="80"/>
      <c r="H103" s="83"/>
      <c r="I103" s="84">
        <v>646</v>
      </c>
      <c r="J103" s="80">
        <f t="shared" si="10"/>
        <v>7100.0899999999992</v>
      </c>
      <c r="K103" s="80"/>
      <c r="L103" s="83"/>
      <c r="M103" s="3"/>
      <c r="N103" s="85">
        <v>646</v>
      </c>
      <c r="O103" s="85">
        <v>5570.8</v>
      </c>
      <c r="P103" s="85"/>
      <c r="Q103" s="85"/>
      <c r="R103" s="2"/>
      <c r="S103" s="91">
        <v>646</v>
      </c>
      <c r="T103" s="91">
        <v>1439.5399999999997</v>
      </c>
      <c r="U103" s="91"/>
      <c r="V103" s="91"/>
      <c r="W103" s="92">
        <v>646</v>
      </c>
      <c r="X103" s="92">
        <v>29807.95</v>
      </c>
      <c r="Y103" s="92"/>
      <c r="Z103" s="92"/>
      <c r="AA103" s="94">
        <v>646</v>
      </c>
      <c r="AB103" s="94">
        <v>8539.6299999999992</v>
      </c>
      <c r="AC103" s="94"/>
      <c r="AD103" s="94"/>
      <c r="AE103" s="3"/>
      <c r="AF103" s="3"/>
      <c r="AG103" s="3"/>
      <c r="AI103" s="3"/>
      <c r="AJ103" s="3"/>
      <c r="AK103" s="3"/>
      <c r="AL103" s="3"/>
      <c r="AN103" s="3"/>
      <c r="AO103" s="3"/>
      <c r="AP103" s="3"/>
      <c r="AQ103" s="3"/>
      <c r="AS103" s="3"/>
      <c r="AT103" s="3"/>
      <c r="AU103" s="3"/>
      <c r="AV103" s="3"/>
      <c r="AX103" s="3"/>
      <c r="AY103" s="3"/>
      <c r="AZ103" s="3"/>
      <c r="BA103" s="3"/>
    </row>
    <row r="104" spans="1:53" s="5" customFormat="1" x14ac:dyDescent="0.2">
      <c r="A104" s="79">
        <v>647</v>
      </c>
      <c r="B104" s="80">
        <f t="shared" si="6"/>
        <v>1400.6000000000001</v>
      </c>
      <c r="C104" s="80"/>
      <c r="D104" s="83"/>
      <c r="E104" s="79">
        <v>647</v>
      </c>
      <c r="F104" s="80">
        <f t="shared" si="8"/>
        <v>27696.63</v>
      </c>
      <c r="G104" s="80"/>
      <c r="H104" s="83"/>
      <c r="I104" s="84">
        <v>647</v>
      </c>
      <c r="J104" s="80">
        <f t="shared" si="10"/>
        <v>6727.3600000000006</v>
      </c>
      <c r="K104" s="80"/>
      <c r="L104" s="83"/>
      <c r="M104" s="3"/>
      <c r="N104" s="85">
        <v>647</v>
      </c>
      <c r="O104" s="85">
        <v>5288.22</v>
      </c>
      <c r="P104" s="85"/>
      <c r="Q104" s="85"/>
      <c r="R104" s="2"/>
      <c r="S104" s="91">
        <v>647</v>
      </c>
      <c r="T104" s="91">
        <v>1400.6000000000001</v>
      </c>
      <c r="U104" s="91"/>
      <c r="V104" s="91"/>
      <c r="W104" s="92">
        <v>647</v>
      </c>
      <c r="X104" s="92">
        <v>29097.23</v>
      </c>
      <c r="Y104" s="92"/>
      <c r="Z104" s="92"/>
      <c r="AA104" s="94">
        <v>647</v>
      </c>
      <c r="AB104" s="94">
        <v>8127.9600000000009</v>
      </c>
      <c r="AC104" s="94"/>
      <c r="AD104" s="94"/>
      <c r="AE104" s="3"/>
      <c r="AF104" s="3"/>
      <c r="AG104" s="3"/>
      <c r="AI104" s="3"/>
      <c r="AJ104" s="3"/>
      <c r="AK104" s="3"/>
      <c r="AL104" s="3"/>
      <c r="AN104" s="3"/>
      <c r="AO104" s="3"/>
      <c r="AP104" s="3"/>
      <c r="AQ104" s="3"/>
      <c r="AS104" s="3"/>
      <c r="AT104" s="3"/>
      <c r="AU104" s="3"/>
      <c r="AV104" s="3"/>
      <c r="AX104" s="3"/>
      <c r="AY104" s="3"/>
      <c r="AZ104" s="3"/>
      <c r="BA104" s="3"/>
    </row>
    <row r="105" spans="1:53" s="5" customFormat="1" x14ac:dyDescent="0.2">
      <c r="A105" s="79">
        <v>648</v>
      </c>
      <c r="B105" s="80">
        <f t="shared" si="6"/>
        <v>1411.7199999999998</v>
      </c>
      <c r="C105" s="80"/>
      <c r="D105" s="83"/>
      <c r="E105" s="79">
        <v>648</v>
      </c>
      <c r="F105" s="80">
        <f t="shared" si="8"/>
        <v>26989.96</v>
      </c>
      <c r="G105" s="80"/>
      <c r="H105" s="83"/>
      <c r="I105" s="84">
        <v>648</v>
      </c>
      <c r="J105" s="80">
        <f t="shared" si="10"/>
        <v>6465.2800000000007</v>
      </c>
      <c r="K105" s="80"/>
      <c r="L105" s="83"/>
      <c r="M105" s="3"/>
      <c r="N105" s="85">
        <v>648</v>
      </c>
      <c r="O105" s="85">
        <v>5229.88</v>
      </c>
      <c r="P105" s="85"/>
      <c r="Q105" s="85"/>
      <c r="R105" s="2"/>
      <c r="S105" s="91">
        <v>648</v>
      </c>
      <c r="T105" s="91">
        <v>1411.7199999999998</v>
      </c>
      <c r="U105" s="91"/>
      <c r="V105" s="91"/>
      <c r="W105" s="92">
        <v>648</v>
      </c>
      <c r="X105" s="92">
        <v>28401.68</v>
      </c>
      <c r="Y105" s="92"/>
      <c r="Z105" s="92"/>
      <c r="AA105" s="94">
        <v>648</v>
      </c>
      <c r="AB105" s="94">
        <v>7877</v>
      </c>
      <c r="AC105" s="94"/>
      <c r="AD105" s="94"/>
      <c r="AE105" s="3"/>
      <c r="AF105" s="3"/>
      <c r="AG105" s="3"/>
      <c r="AI105" s="3"/>
      <c r="AJ105" s="3"/>
      <c r="AK105" s="3"/>
      <c r="AL105" s="3"/>
      <c r="AN105" s="3"/>
      <c r="AO105" s="3"/>
      <c r="AP105" s="3"/>
      <c r="AQ105" s="3"/>
      <c r="AS105" s="3"/>
      <c r="AT105" s="3"/>
      <c r="AU105" s="3"/>
      <c r="AV105" s="3"/>
      <c r="AX105" s="3"/>
      <c r="AY105" s="3"/>
      <c r="AZ105" s="3"/>
      <c r="BA105" s="3"/>
    </row>
    <row r="106" spans="1:53" s="5" customFormat="1" x14ac:dyDescent="0.2">
      <c r="A106" s="79">
        <v>649</v>
      </c>
      <c r="B106" s="80">
        <f t="shared" si="6"/>
        <v>1364.7500000000002</v>
      </c>
      <c r="C106" s="80"/>
      <c r="D106" s="83"/>
      <c r="E106" s="79">
        <v>649</v>
      </c>
      <c r="F106" s="80">
        <f t="shared" si="8"/>
        <v>26355.5</v>
      </c>
      <c r="G106" s="80"/>
      <c r="H106" s="83"/>
      <c r="I106" s="84">
        <v>649</v>
      </c>
      <c r="J106" s="80">
        <f t="shared" si="10"/>
        <v>6440.9900000000007</v>
      </c>
      <c r="K106" s="80"/>
      <c r="L106" s="83"/>
      <c r="M106" s="3"/>
      <c r="N106" s="85">
        <v>649</v>
      </c>
      <c r="O106" s="85">
        <v>5091.0199999999995</v>
      </c>
      <c r="P106" s="85"/>
      <c r="Q106" s="85"/>
      <c r="R106" s="2"/>
      <c r="S106" s="91">
        <v>649</v>
      </c>
      <c r="T106" s="91">
        <v>1364.7500000000002</v>
      </c>
      <c r="U106" s="91"/>
      <c r="V106" s="91"/>
      <c r="W106" s="92">
        <v>649</v>
      </c>
      <c r="X106" s="92">
        <v>27720.25</v>
      </c>
      <c r="Y106" s="92"/>
      <c r="Z106" s="92"/>
      <c r="AA106" s="94">
        <v>649</v>
      </c>
      <c r="AB106" s="94">
        <v>7805.7400000000007</v>
      </c>
      <c r="AC106" s="94"/>
      <c r="AD106" s="94"/>
      <c r="AE106" s="3"/>
      <c r="AF106" s="3"/>
      <c r="AG106" s="3"/>
      <c r="AI106" s="3"/>
      <c r="AJ106" s="3"/>
      <c r="AK106" s="3"/>
      <c r="AL106" s="3"/>
      <c r="AN106" s="3"/>
      <c r="AO106" s="3"/>
      <c r="AP106" s="3"/>
      <c r="AQ106" s="3"/>
      <c r="AS106" s="3"/>
      <c r="AT106" s="3"/>
      <c r="AU106" s="3"/>
      <c r="AV106" s="3"/>
      <c r="AX106" s="3"/>
      <c r="AY106" s="3"/>
      <c r="AZ106" s="3"/>
      <c r="BA106" s="3"/>
    </row>
    <row r="107" spans="1:53" s="5" customFormat="1" x14ac:dyDescent="0.2">
      <c r="A107" s="79">
        <v>650</v>
      </c>
      <c r="B107" s="80">
        <f t="shared" si="6"/>
        <v>1420.43</v>
      </c>
      <c r="C107" s="80"/>
      <c r="D107" s="83"/>
      <c r="E107" s="79">
        <v>650</v>
      </c>
      <c r="F107" s="80">
        <f t="shared" si="8"/>
        <v>25916.21</v>
      </c>
      <c r="G107" s="80"/>
      <c r="H107" s="83"/>
      <c r="I107" s="84">
        <v>650</v>
      </c>
      <c r="J107" s="80">
        <f t="shared" si="10"/>
        <v>6142.08</v>
      </c>
      <c r="K107" s="80"/>
      <c r="L107" s="83"/>
      <c r="M107" s="3"/>
      <c r="N107" s="85">
        <v>650</v>
      </c>
      <c r="O107" s="85">
        <v>4935.53</v>
      </c>
      <c r="P107" s="85"/>
      <c r="Q107" s="85"/>
      <c r="R107" s="2"/>
      <c r="S107" s="91">
        <v>650</v>
      </c>
      <c r="T107" s="91">
        <v>1420.43</v>
      </c>
      <c r="U107" s="91"/>
      <c r="V107" s="91"/>
      <c r="W107" s="92">
        <v>650</v>
      </c>
      <c r="X107" s="92">
        <v>27336.639999999999</v>
      </c>
      <c r="Y107" s="92"/>
      <c r="Z107" s="92"/>
      <c r="AA107" s="94">
        <v>650</v>
      </c>
      <c r="AB107" s="94">
        <v>7562.51</v>
      </c>
      <c r="AC107" s="94"/>
      <c r="AD107" s="94"/>
      <c r="AE107" s="3"/>
      <c r="AF107" s="3"/>
      <c r="AG107" s="3"/>
      <c r="AI107" s="3"/>
      <c r="AJ107" s="3"/>
      <c r="AK107" s="3"/>
      <c r="AL107" s="3"/>
      <c r="AN107" s="3"/>
      <c r="AO107" s="3"/>
      <c r="AP107" s="3"/>
      <c r="AQ107" s="3"/>
      <c r="AS107" s="3"/>
      <c r="AT107" s="3"/>
      <c r="AU107" s="3"/>
      <c r="AV107" s="3"/>
      <c r="AX107" s="3"/>
      <c r="AY107" s="3"/>
      <c r="AZ107" s="3"/>
      <c r="BA107" s="3"/>
    </row>
    <row r="108" spans="1:53" s="5" customFormat="1" x14ac:dyDescent="0.2">
      <c r="A108" s="79">
        <v>651</v>
      </c>
      <c r="B108" s="80">
        <f t="shared" si="6"/>
        <v>1311.8799999999997</v>
      </c>
      <c r="C108" s="80"/>
      <c r="D108" s="83"/>
      <c r="E108" s="79">
        <v>651</v>
      </c>
      <c r="F108" s="80">
        <f t="shared" si="8"/>
        <v>25248.51</v>
      </c>
      <c r="G108" s="80"/>
      <c r="H108" s="83"/>
      <c r="I108" s="84">
        <v>651</v>
      </c>
      <c r="J108" s="80">
        <f t="shared" si="10"/>
        <v>5950.41</v>
      </c>
      <c r="K108" s="80"/>
      <c r="L108" s="83"/>
      <c r="M108" s="3"/>
      <c r="N108" s="85">
        <v>651</v>
      </c>
      <c r="O108" s="85">
        <v>5036.9500000000007</v>
      </c>
      <c r="P108" s="85"/>
      <c r="Q108" s="85"/>
      <c r="R108" s="2"/>
      <c r="S108" s="91">
        <v>651</v>
      </c>
      <c r="T108" s="91">
        <v>1311.8799999999997</v>
      </c>
      <c r="U108" s="91"/>
      <c r="V108" s="91"/>
      <c r="W108" s="92">
        <v>651</v>
      </c>
      <c r="X108" s="92">
        <v>26560.39</v>
      </c>
      <c r="Y108" s="92"/>
      <c r="Z108" s="92"/>
      <c r="AA108" s="94">
        <v>651</v>
      </c>
      <c r="AB108" s="94">
        <v>7262.2899999999991</v>
      </c>
      <c r="AC108" s="94"/>
      <c r="AD108" s="94"/>
      <c r="AE108" s="3"/>
      <c r="AF108" s="3"/>
      <c r="AG108" s="3"/>
      <c r="AI108" s="3"/>
      <c r="AJ108" s="3"/>
      <c r="AK108" s="3"/>
      <c r="AL108" s="3"/>
      <c r="AN108" s="3"/>
      <c r="AO108" s="3"/>
      <c r="AP108" s="3"/>
      <c r="AQ108" s="3"/>
      <c r="AS108" s="3"/>
      <c r="AT108" s="3"/>
      <c r="AU108" s="3"/>
      <c r="AV108" s="3"/>
      <c r="AX108" s="3"/>
      <c r="AY108" s="3"/>
      <c r="AZ108" s="3"/>
      <c r="BA108" s="3"/>
    </row>
    <row r="109" spans="1:53" s="5" customFormat="1" x14ac:dyDescent="0.2">
      <c r="A109" s="79">
        <v>652</v>
      </c>
      <c r="B109" s="80">
        <f t="shared" si="6"/>
        <v>1326.9699999999998</v>
      </c>
      <c r="C109" s="80"/>
      <c r="D109" s="83"/>
      <c r="E109" s="79">
        <v>652</v>
      </c>
      <c r="F109" s="80">
        <f t="shared" si="8"/>
        <v>24939.95</v>
      </c>
      <c r="G109" s="80"/>
      <c r="H109" s="83"/>
      <c r="I109" s="84">
        <v>652</v>
      </c>
      <c r="J109" s="80">
        <f t="shared" si="10"/>
        <v>5751.7900000000009</v>
      </c>
      <c r="K109" s="80"/>
      <c r="L109" s="83"/>
      <c r="M109" s="3"/>
      <c r="N109" s="85">
        <v>652</v>
      </c>
      <c r="O109" s="85">
        <v>4801.7999999999993</v>
      </c>
      <c r="P109" s="85"/>
      <c r="Q109" s="85"/>
      <c r="R109" s="2"/>
      <c r="S109" s="91">
        <v>652</v>
      </c>
      <c r="T109" s="91">
        <v>1326.9699999999998</v>
      </c>
      <c r="U109" s="91"/>
      <c r="V109" s="91"/>
      <c r="W109" s="92">
        <v>652</v>
      </c>
      <c r="X109" s="92">
        <v>26266.920000000002</v>
      </c>
      <c r="Y109" s="92"/>
      <c r="Z109" s="92"/>
      <c r="AA109" s="94">
        <v>652</v>
      </c>
      <c r="AB109" s="94">
        <v>7078.76</v>
      </c>
      <c r="AC109" s="94"/>
      <c r="AD109" s="94"/>
      <c r="AE109" s="3"/>
      <c r="AF109" s="3"/>
      <c r="AG109" s="3"/>
      <c r="AI109" s="3"/>
      <c r="AJ109" s="3"/>
      <c r="AK109" s="3"/>
      <c r="AL109" s="3"/>
      <c r="AN109" s="3"/>
      <c r="AO109" s="3"/>
      <c r="AP109" s="3"/>
      <c r="AQ109" s="3"/>
      <c r="AS109" s="3"/>
      <c r="AT109" s="3"/>
      <c r="AU109" s="3"/>
      <c r="AV109" s="3"/>
      <c r="AX109" s="3"/>
      <c r="AY109" s="3"/>
      <c r="AZ109" s="3"/>
      <c r="BA109" s="3"/>
    </row>
    <row r="110" spans="1:53" s="5" customFormat="1" x14ac:dyDescent="0.2">
      <c r="A110" s="79">
        <v>653</v>
      </c>
      <c r="B110" s="80">
        <f t="shared" si="6"/>
        <v>1231.6400000000003</v>
      </c>
      <c r="C110" s="80"/>
      <c r="D110" s="83"/>
      <c r="E110" s="79">
        <v>653</v>
      </c>
      <c r="F110" s="80">
        <f t="shared" si="8"/>
        <v>24109.99</v>
      </c>
      <c r="G110" s="80"/>
      <c r="H110" s="83"/>
      <c r="I110" s="84">
        <v>653</v>
      </c>
      <c r="J110" s="80">
        <f t="shared" si="10"/>
        <v>5609.9499999999989</v>
      </c>
      <c r="K110" s="80"/>
      <c r="L110" s="83"/>
      <c r="M110" s="3"/>
      <c r="N110" s="85">
        <v>653</v>
      </c>
      <c r="O110" s="85">
        <v>4721.08</v>
      </c>
      <c r="P110" s="85"/>
      <c r="Q110" s="85"/>
      <c r="R110" s="2"/>
      <c r="S110" s="91">
        <v>653</v>
      </c>
      <c r="T110" s="91">
        <v>1231.6400000000003</v>
      </c>
      <c r="U110" s="91"/>
      <c r="V110" s="91"/>
      <c r="W110" s="92">
        <v>653</v>
      </c>
      <c r="X110" s="92">
        <v>25341.63</v>
      </c>
      <c r="Y110" s="92"/>
      <c r="Z110" s="92"/>
      <c r="AA110" s="94">
        <v>653</v>
      </c>
      <c r="AB110" s="94">
        <v>6841.5899999999992</v>
      </c>
      <c r="AC110" s="94"/>
      <c r="AD110" s="94"/>
      <c r="AE110" s="3"/>
      <c r="AF110" s="3"/>
      <c r="AG110" s="3"/>
      <c r="AI110" s="3"/>
      <c r="AJ110" s="3"/>
      <c r="AK110" s="3"/>
      <c r="AL110" s="3"/>
      <c r="AN110" s="3"/>
      <c r="AO110" s="3"/>
      <c r="AP110" s="3"/>
      <c r="AQ110" s="3"/>
      <c r="AS110" s="3"/>
      <c r="AT110" s="3"/>
      <c r="AU110" s="3"/>
      <c r="AV110" s="3"/>
      <c r="AX110" s="3"/>
      <c r="AY110" s="3"/>
      <c r="AZ110" s="3"/>
      <c r="BA110" s="3"/>
    </row>
    <row r="111" spans="1:53" s="5" customFormat="1" x14ac:dyDescent="0.2">
      <c r="A111" s="79">
        <v>654</v>
      </c>
      <c r="B111" s="80">
        <f t="shared" si="6"/>
        <v>1292.5700000000002</v>
      </c>
      <c r="C111" s="80"/>
      <c r="D111" s="83"/>
      <c r="E111" s="79">
        <v>654</v>
      </c>
      <c r="F111" s="80">
        <f t="shared" si="8"/>
        <v>23769.58</v>
      </c>
      <c r="G111" s="80"/>
      <c r="H111" s="83"/>
      <c r="I111" s="84">
        <v>654</v>
      </c>
      <c r="J111" s="80">
        <f t="shared" si="10"/>
        <v>5425.0400000000009</v>
      </c>
      <c r="K111" s="80"/>
      <c r="L111" s="83"/>
      <c r="M111" s="3"/>
      <c r="N111" s="85">
        <v>654</v>
      </c>
      <c r="O111" s="85">
        <v>4605.91</v>
      </c>
      <c r="P111" s="85"/>
      <c r="Q111" s="85"/>
      <c r="R111" s="2"/>
      <c r="S111" s="91">
        <v>654</v>
      </c>
      <c r="T111" s="91">
        <v>1292.5700000000002</v>
      </c>
      <c r="U111" s="91"/>
      <c r="V111" s="91"/>
      <c r="W111" s="92">
        <v>654</v>
      </c>
      <c r="X111" s="92">
        <v>25062.15</v>
      </c>
      <c r="Y111" s="92"/>
      <c r="Z111" s="92"/>
      <c r="AA111" s="94">
        <v>654</v>
      </c>
      <c r="AB111" s="94">
        <v>6717.6100000000006</v>
      </c>
      <c r="AC111" s="94"/>
      <c r="AD111" s="94"/>
      <c r="AE111" s="3"/>
      <c r="AF111" s="3"/>
      <c r="AG111" s="3"/>
      <c r="AI111" s="3"/>
      <c r="AJ111" s="3"/>
      <c r="AK111" s="3"/>
      <c r="AL111" s="3"/>
      <c r="AN111" s="3"/>
      <c r="AO111" s="3"/>
      <c r="AP111" s="3"/>
      <c r="AQ111" s="3"/>
      <c r="AS111" s="3"/>
      <c r="AT111" s="3"/>
      <c r="AU111" s="3"/>
      <c r="AV111" s="3"/>
      <c r="AX111" s="3"/>
      <c r="AY111" s="3"/>
      <c r="AZ111" s="3"/>
      <c r="BA111" s="3"/>
    </row>
    <row r="112" spans="1:53" s="5" customFormat="1" x14ac:dyDescent="0.2">
      <c r="A112" s="79">
        <v>655</v>
      </c>
      <c r="B112" s="80">
        <f t="shared" si="6"/>
        <v>1174.6600000000003</v>
      </c>
      <c r="C112" s="80"/>
      <c r="D112" s="83"/>
      <c r="E112" s="79">
        <v>655</v>
      </c>
      <c r="F112" s="80">
        <f t="shared" si="8"/>
        <v>23212.420000000002</v>
      </c>
      <c r="G112" s="80"/>
      <c r="H112" s="83"/>
      <c r="I112" s="84">
        <v>655</v>
      </c>
      <c r="J112" s="80">
        <f t="shared" si="10"/>
        <v>5382.5199999999986</v>
      </c>
      <c r="K112" s="80"/>
      <c r="L112" s="83"/>
      <c r="M112" s="3"/>
      <c r="N112" s="85">
        <v>655</v>
      </c>
      <c r="O112" s="85">
        <v>4470.88</v>
      </c>
      <c r="P112" s="85"/>
      <c r="Q112" s="85"/>
      <c r="R112" s="2"/>
      <c r="S112" s="91">
        <v>655</v>
      </c>
      <c r="T112" s="91">
        <v>1174.6600000000003</v>
      </c>
      <c r="U112" s="91"/>
      <c r="V112" s="91"/>
      <c r="W112" s="92">
        <v>655</v>
      </c>
      <c r="X112" s="92">
        <v>24387.08</v>
      </c>
      <c r="Y112" s="92"/>
      <c r="Z112" s="92"/>
      <c r="AA112" s="94">
        <v>655</v>
      </c>
      <c r="AB112" s="94">
        <v>6557.1799999999994</v>
      </c>
      <c r="AC112" s="94"/>
      <c r="AD112" s="94"/>
      <c r="AE112" s="3"/>
      <c r="AF112" s="3"/>
      <c r="AG112" s="3"/>
      <c r="AI112" s="3"/>
      <c r="AJ112" s="3"/>
      <c r="AK112" s="3"/>
      <c r="AL112" s="3"/>
      <c r="AN112" s="3"/>
      <c r="AO112" s="3"/>
      <c r="AP112" s="3"/>
      <c r="AQ112" s="3"/>
      <c r="AS112" s="3"/>
      <c r="AT112" s="3"/>
      <c r="AU112" s="3"/>
      <c r="AV112" s="3"/>
      <c r="AX112" s="3"/>
      <c r="AY112" s="3"/>
      <c r="AZ112" s="3"/>
      <c r="BA112" s="3"/>
    </row>
    <row r="113" spans="1:53" s="5" customFormat="1" x14ac:dyDescent="0.2">
      <c r="A113" s="79">
        <v>656</v>
      </c>
      <c r="B113" s="80">
        <f t="shared" si="6"/>
        <v>1165.94</v>
      </c>
      <c r="C113" s="80"/>
      <c r="D113" s="83"/>
      <c r="E113" s="79">
        <v>656</v>
      </c>
      <c r="F113" s="80">
        <f t="shared" si="8"/>
        <v>22777.87</v>
      </c>
      <c r="G113" s="80"/>
      <c r="H113" s="83"/>
      <c r="I113" s="84">
        <v>656</v>
      </c>
      <c r="J113" s="80">
        <f t="shared" si="10"/>
        <v>5177.5200000000004</v>
      </c>
      <c r="K113" s="80"/>
      <c r="L113" s="83"/>
      <c r="M113" s="3"/>
      <c r="N113" s="85">
        <v>656</v>
      </c>
      <c r="O113" s="85">
        <v>4273.8600000000006</v>
      </c>
      <c r="P113" s="85"/>
      <c r="Q113" s="85"/>
      <c r="R113" s="2"/>
      <c r="S113" s="91">
        <v>656</v>
      </c>
      <c r="T113" s="91">
        <v>1165.94</v>
      </c>
      <c r="U113" s="91"/>
      <c r="V113" s="91"/>
      <c r="W113" s="92">
        <v>656</v>
      </c>
      <c r="X113" s="92">
        <v>23943.809999999998</v>
      </c>
      <c r="Y113" s="92"/>
      <c r="Z113" s="92"/>
      <c r="AA113" s="94">
        <v>656</v>
      </c>
      <c r="AB113" s="94">
        <v>6343.4600000000009</v>
      </c>
      <c r="AC113" s="94"/>
      <c r="AD113" s="94"/>
      <c r="AE113" s="3"/>
      <c r="AF113" s="3"/>
      <c r="AG113" s="3"/>
      <c r="AI113" s="3"/>
      <c r="AJ113" s="3"/>
      <c r="AK113" s="3"/>
      <c r="AL113" s="3"/>
      <c r="AN113" s="3"/>
      <c r="AO113" s="3"/>
      <c r="AP113" s="3"/>
      <c r="AQ113" s="3"/>
      <c r="AS113" s="3"/>
      <c r="AT113" s="3"/>
      <c r="AU113" s="3"/>
      <c r="AV113" s="3"/>
      <c r="AX113" s="3"/>
      <c r="AY113" s="3"/>
      <c r="AZ113" s="3"/>
      <c r="BA113" s="3"/>
    </row>
    <row r="114" spans="1:53" s="5" customFormat="1" x14ac:dyDescent="0.2">
      <c r="A114" s="79">
        <v>657</v>
      </c>
      <c r="B114" s="80">
        <f t="shared" si="6"/>
        <v>1173.71</v>
      </c>
      <c r="C114" s="80"/>
      <c r="D114" s="83"/>
      <c r="E114" s="79">
        <v>657</v>
      </c>
      <c r="F114" s="80">
        <f t="shared" si="8"/>
        <v>22234.800000000003</v>
      </c>
      <c r="G114" s="80"/>
      <c r="H114" s="83"/>
      <c r="I114" s="84">
        <v>657</v>
      </c>
      <c r="J114" s="80">
        <f t="shared" si="10"/>
        <v>4950.7500000000009</v>
      </c>
      <c r="K114" s="80"/>
      <c r="L114" s="83"/>
      <c r="M114" s="3"/>
      <c r="N114" s="85">
        <v>657</v>
      </c>
      <c r="O114" s="85">
        <v>4265.1000000000004</v>
      </c>
      <c r="P114" s="85"/>
      <c r="Q114" s="85"/>
      <c r="R114" s="2"/>
      <c r="S114" s="91">
        <v>657</v>
      </c>
      <c r="T114" s="91">
        <v>1173.71</v>
      </c>
      <c r="U114" s="91"/>
      <c r="V114" s="91"/>
      <c r="W114" s="92">
        <v>657</v>
      </c>
      <c r="X114" s="92">
        <v>23408.510000000002</v>
      </c>
      <c r="Y114" s="92"/>
      <c r="Z114" s="92"/>
      <c r="AA114" s="94">
        <v>657</v>
      </c>
      <c r="AB114" s="94">
        <v>6124.4600000000009</v>
      </c>
      <c r="AC114" s="94"/>
      <c r="AD114" s="94"/>
      <c r="AE114" s="3"/>
      <c r="AF114" s="3"/>
      <c r="AG114" s="3"/>
      <c r="AI114" s="3"/>
      <c r="AJ114" s="3"/>
      <c r="AK114" s="3"/>
      <c r="AL114" s="3"/>
      <c r="AN114" s="3"/>
      <c r="AO114" s="3"/>
      <c r="AP114" s="3"/>
      <c r="AQ114" s="3"/>
      <c r="AS114" s="3"/>
      <c r="AT114" s="3"/>
      <c r="AU114" s="3"/>
      <c r="AV114" s="3"/>
      <c r="AX114" s="3"/>
      <c r="AY114" s="3"/>
      <c r="AZ114" s="3"/>
      <c r="BA114" s="3"/>
    </row>
    <row r="115" spans="1:53" s="5" customFormat="1" x14ac:dyDescent="0.2">
      <c r="A115" s="79">
        <v>658</v>
      </c>
      <c r="B115" s="80">
        <f t="shared" si="6"/>
        <v>1205.5200000000004</v>
      </c>
      <c r="C115" s="80"/>
      <c r="D115" s="83"/>
      <c r="E115" s="79">
        <v>658</v>
      </c>
      <c r="F115" s="80">
        <f t="shared" si="8"/>
        <v>21406.539999999997</v>
      </c>
      <c r="G115" s="80"/>
      <c r="H115" s="83"/>
      <c r="I115" s="84">
        <v>658</v>
      </c>
      <c r="J115" s="80">
        <f t="shared" si="10"/>
        <v>4747.6499999999996</v>
      </c>
      <c r="K115" s="80"/>
      <c r="L115" s="83"/>
      <c r="M115" s="3"/>
      <c r="N115" s="85">
        <v>658</v>
      </c>
      <c r="O115" s="85">
        <v>4127.8500000000004</v>
      </c>
      <c r="P115" s="85"/>
      <c r="Q115" s="85"/>
      <c r="R115" s="2"/>
      <c r="S115" s="91">
        <v>658</v>
      </c>
      <c r="T115" s="91">
        <v>1205.5200000000004</v>
      </c>
      <c r="U115" s="91"/>
      <c r="V115" s="91"/>
      <c r="W115" s="92">
        <v>658</v>
      </c>
      <c r="X115" s="92">
        <v>22612.059999999998</v>
      </c>
      <c r="Y115" s="92"/>
      <c r="Z115" s="92"/>
      <c r="AA115" s="94">
        <v>658</v>
      </c>
      <c r="AB115" s="94">
        <v>5953.17</v>
      </c>
      <c r="AC115" s="94"/>
      <c r="AD115" s="94"/>
      <c r="AE115" s="3"/>
      <c r="AF115" s="3"/>
      <c r="AG115" s="3"/>
      <c r="AI115" s="3"/>
      <c r="AJ115" s="3"/>
      <c r="AK115" s="3"/>
      <c r="AL115" s="3"/>
      <c r="AN115" s="3"/>
      <c r="AO115" s="3"/>
      <c r="AP115" s="3"/>
      <c r="AQ115" s="3"/>
      <c r="AS115" s="3"/>
      <c r="AT115" s="3"/>
      <c r="AU115" s="3"/>
      <c r="AV115" s="3"/>
      <c r="AX115" s="3"/>
      <c r="AY115" s="3"/>
      <c r="AZ115" s="3"/>
      <c r="BA115" s="3"/>
    </row>
    <row r="116" spans="1:53" s="5" customFormat="1" x14ac:dyDescent="0.2">
      <c r="A116" s="79">
        <v>659</v>
      </c>
      <c r="B116" s="80">
        <f t="shared" si="6"/>
        <v>1166.23</v>
      </c>
      <c r="C116" s="80"/>
      <c r="D116" s="83"/>
      <c r="E116" s="79">
        <v>659</v>
      </c>
      <c r="F116" s="80">
        <f t="shared" si="8"/>
        <v>20965.16</v>
      </c>
      <c r="G116" s="80"/>
      <c r="H116" s="83"/>
      <c r="I116" s="84">
        <v>659</v>
      </c>
      <c r="J116" s="80">
        <f t="shared" si="10"/>
        <v>4608.0600000000013</v>
      </c>
      <c r="K116" s="80"/>
      <c r="L116" s="83"/>
      <c r="M116" s="3"/>
      <c r="N116" s="85">
        <v>659</v>
      </c>
      <c r="O116" s="85">
        <v>4094.6</v>
      </c>
      <c r="P116" s="85"/>
      <c r="Q116" s="85"/>
      <c r="R116" s="2"/>
      <c r="S116" s="91">
        <v>659</v>
      </c>
      <c r="T116" s="91">
        <v>1166.23</v>
      </c>
      <c r="U116" s="91"/>
      <c r="V116" s="91"/>
      <c r="W116" s="92">
        <v>659</v>
      </c>
      <c r="X116" s="92">
        <v>22131.39</v>
      </c>
      <c r="Y116" s="92"/>
      <c r="Z116" s="92"/>
      <c r="AA116" s="94">
        <v>659</v>
      </c>
      <c r="AB116" s="94">
        <v>5774.2900000000009</v>
      </c>
      <c r="AC116" s="94"/>
      <c r="AD116" s="94"/>
      <c r="AE116" s="3"/>
      <c r="AF116" s="3"/>
      <c r="AG116" s="3"/>
      <c r="AI116" s="3"/>
      <c r="AJ116" s="3"/>
      <c r="AK116" s="3"/>
      <c r="AL116" s="3"/>
      <c r="AN116" s="3"/>
      <c r="AO116" s="3"/>
      <c r="AP116" s="3"/>
      <c r="AQ116" s="3"/>
      <c r="AS116" s="3"/>
      <c r="AT116" s="3"/>
      <c r="AU116" s="3"/>
      <c r="AV116" s="3"/>
      <c r="AX116" s="3"/>
      <c r="AY116" s="3"/>
      <c r="AZ116" s="3"/>
      <c r="BA116" s="3"/>
    </row>
    <row r="117" spans="1:53" s="5" customFormat="1" x14ac:dyDescent="0.2">
      <c r="A117" s="79">
        <v>660</v>
      </c>
      <c r="B117" s="80">
        <f t="shared" si="6"/>
        <v>1218.5299999999997</v>
      </c>
      <c r="C117" s="80"/>
      <c r="D117" s="83"/>
      <c r="E117" s="79">
        <v>660</v>
      </c>
      <c r="F117" s="80">
        <f t="shared" si="8"/>
        <v>20425.060000000001</v>
      </c>
      <c r="G117" s="80"/>
      <c r="H117" s="83"/>
      <c r="I117" s="84">
        <v>660</v>
      </c>
      <c r="J117" s="80">
        <f t="shared" si="10"/>
        <v>4332.8</v>
      </c>
      <c r="K117" s="80"/>
      <c r="L117" s="83"/>
      <c r="M117" s="3"/>
      <c r="N117" s="85">
        <v>660</v>
      </c>
      <c r="O117" s="85">
        <v>4176.5</v>
      </c>
      <c r="P117" s="85"/>
      <c r="Q117" s="85"/>
      <c r="R117" s="2"/>
      <c r="S117" s="91">
        <v>660</v>
      </c>
      <c r="T117" s="91">
        <v>1218.5299999999997</v>
      </c>
      <c r="U117" s="91"/>
      <c r="V117" s="91"/>
      <c r="W117" s="92">
        <v>660</v>
      </c>
      <c r="X117" s="92">
        <v>21643.59</v>
      </c>
      <c r="Y117" s="92"/>
      <c r="Z117" s="92"/>
      <c r="AA117" s="94">
        <v>660</v>
      </c>
      <c r="AB117" s="94">
        <v>5551.33</v>
      </c>
      <c r="AC117" s="94"/>
      <c r="AD117" s="94"/>
      <c r="AE117" s="3"/>
      <c r="AF117" s="3"/>
      <c r="AG117" s="3"/>
      <c r="AI117" s="3"/>
      <c r="AJ117" s="3"/>
      <c r="AK117" s="3"/>
      <c r="AL117" s="3"/>
      <c r="AN117" s="3"/>
      <c r="AO117" s="3"/>
      <c r="AP117" s="3"/>
      <c r="AQ117" s="3"/>
      <c r="AS117" s="3"/>
      <c r="AT117" s="3"/>
      <c r="AU117" s="3"/>
      <c r="AV117" s="3"/>
      <c r="AX117" s="3"/>
      <c r="AY117" s="3"/>
      <c r="AZ117" s="3"/>
      <c r="BA117" s="3"/>
    </row>
    <row r="118" spans="1:53" s="5" customFormat="1" x14ac:dyDescent="0.2">
      <c r="A118" s="79">
        <v>661</v>
      </c>
      <c r="B118" s="80">
        <f t="shared" si="6"/>
        <v>1161.1500000000001</v>
      </c>
      <c r="C118" s="80"/>
      <c r="D118" s="83"/>
      <c r="E118" s="79">
        <v>661</v>
      </c>
      <c r="F118" s="80">
        <f t="shared" si="8"/>
        <v>19951.57</v>
      </c>
      <c r="G118" s="80"/>
      <c r="H118" s="83"/>
      <c r="I118" s="84">
        <v>661</v>
      </c>
      <c r="J118" s="80">
        <f t="shared" si="10"/>
        <v>4173.2100000000009</v>
      </c>
      <c r="K118" s="80"/>
      <c r="L118" s="83"/>
      <c r="M118" s="3"/>
      <c r="N118" s="85">
        <v>661</v>
      </c>
      <c r="O118" s="85">
        <v>3894.44</v>
      </c>
      <c r="P118" s="85"/>
      <c r="Q118" s="85"/>
      <c r="R118" s="2"/>
      <c r="S118" s="91">
        <v>661</v>
      </c>
      <c r="T118" s="91">
        <v>1161.1500000000001</v>
      </c>
      <c r="U118" s="91"/>
      <c r="V118" s="91"/>
      <c r="W118" s="92">
        <v>661</v>
      </c>
      <c r="X118" s="92">
        <v>21112.720000000001</v>
      </c>
      <c r="Y118" s="92"/>
      <c r="Z118" s="92"/>
      <c r="AA118" s="94">
        <v>661</v>
      </c>
      <c r="AB118" s="94">
        <v>5334.3600000000006</v>
      </c>
      <c r="AC118" s="94"/>
      <c r="AD118" s="94"/>
      <c r="AE118" s="3"/>
      <c r="AF118" s="3"/>
      <c r="AG118" s="3"/>
      <c r="AI118" s="3"/>
      <c r="AJ118" s="3"/>
      <c r="AK118" s="3"/>
      <c r="AL118" s="3"/>
      <c r="AN118" s="3"/>
      <c r="AO118" s="3"/>
      <c r="AP118" s="3"/>
      <c r="AQ118" s="3"/>
      <c r="AS118" s="3"/>
      <c r="AT118" s="3"/>
      <c r="AU118" s="3"/>
      <c r="AV118" s="3"/>
      <c r="AX118" s="3"/>
      <c r="AY118" s="3"/>
      <c r="AZ118" s="3"/>
      <c r="BA118" s="3"/>
    </row>
    <row r="119" spans="1:53" s="5" customFormat="1" x14ac:dyDescent="0.2">
      <c r="A119" s="79">
        <v>662</v>
      </c>
      <c r="B119" s="80">
        <f t="shared" si="6"/>
        <v>1093.73</v>
      </c>
      <c r="C119" s="80"/>
      <c r="D119" s="83"/>
      <c r="E119" s="79">
        <v>662</v>
      </c>
      <c r="F119" s="80">
        <f t="shared" si="8"/>
        <v>19360.88</v>
      </c>
      <c r="G119" s="80"/>
      <c r="H119" s="83"/>
      <c r="I119" s="84">
        <v>662</v>
      </c>
      <c r="J119" s="80">
        <f t="shared" si="10"/>
        <v>4041.6199999999994</v>
      </c>
      <c r="K119" s="80"/>
      <c r="L119" s="83"/>
      <c r="M119" s="3"/>
      <c r="N119" s="85">
        <v>662</v>
      </c>
      <c r="O119" s="85">
        <v>4071.4399999999996</v>
      </c>
      <c r="P119" s="85"/>
      <c r="Q119" s="85"/>
      <c r="R119" s="2"/>
      <c r="S119" s="91">
        <v>662</v>
      </c>
      <c r="T119" s="91">
        <v>1093.73</v>
      </c>
      <c r="U119" s="91"/>
      <c r="V119" s="91"/>
      <c r="W119" s="92">
        <v>662</v>
      </c>
      <c r="X119" s="92">
        <v>20454.61</v>
      </c>
      <c r="Y119" s="92"/>
      <c r="Z119" s="92"/>
      <c r="AA119" s="94">
        <v>662</v>
      </c>
      <c r="AB119" s="94">
        <v>5135.3499999999995</v>
      </c>
      <c r="AC119" s="94"/>
      <c r="AD119" s="94"/>
      <c r="AE119" s="3"/>
      <c r="AF119" s="3"/>
      <c r="AG119" s="3"/>
      <c r="AI119" s="3"/>
      <c r="AJ119" s="3"/>
      <c r="AK119" s="3"/>
      <c r="AL119" s="3"/>
      <c r="AN119" s="3"/>
      <c r="AO119" s="3"/>
      <c r="AP119" s="3"/>
      <c r="AQ119" s="3"/>
      <c r="AS119" s="3"/>
      <c r="AT119" s="3"/>
      <c r="AU119" s="3"/>
      <c r="AV119" s="3"/>
      <c r="AX119" s="3"/>
      <c r="AY119" s="3"/>
      <c r="AZ119" s="3"/>
      <c r="BA119" s="3"/>
    </row>
    <row r="120" spans="1:53" s="5" customFormat="1" x14ac:dyDescent="0.2">
      <c r="A120" s="79">
        <v>663</v>
      </c>
      <c r="B120" s="80">
        <f t="shared" si="6"/>
        <v>1171.3000000000002</v>
      </c>
      <c r="C120" s="80"/>
      <c r="D120" s="83"/>
      <c r="E120" s="79">
        <v>663</v>
      </c>
      <c r="F120" s="80">
        <f t="shared" si="8"/>
        <v>18965.84</v>
      </c>
      <c r="G120" s="80"/>
      <c r="H120" s="83"/>
      <c r="I120" s="84">
        <v>663</v>
      </c>
      <c r="J120" s="80">
        <f t="shared" si="10"/>
        <v>3873.08</v>
      </c>
      <c r="K120" s="80"/>
      <c r="L120" s="83"/>
      <c r="M120" s="3"/>
      <c r="N120" s="85">
        <v>663</v>
      </c>
      <c r="O120" s="85">
        <v>3667.7799999999997</v>
      </c>
      <c r="P120" s="85"/>
      <c r="Q120" s="85"/>
      <c r="R120" s="2"/>
      <c r="S120" s="91">
        <v>663</v>
      </c>
      <c r="T120" s="91">
        <v>1171.3000000000002</v>
      </c>
      <c r="U120" s="91"/>
      <c r="V120" s="91"/>
      <c r="W120" s="92">
        <v>663</v>
      </c>
      <c r="X120" s="92">
        <v>20137.14</v>
      </c>
      <c r="Y120" s="92"/>
      <c r="Z120" s="92"/>
      <c r="AA120" s="94">
        <v>663</v>
      </c>
      <c r="AB120" s="94">
        <v>5044.38</v>
      </c>
      <c r="AC120" s="94"/>
      <c r="AD120" s="94"/>
      <c r="AE120" s="3"/>
      <c r="AF120" s="3"/>
      <c r="AG120" s="3"/>
      <c r="AI120" s="3"/>
      <c r="AJ120" s="3"/>
      <c r="AK120" s="3"/>
      <c r="AL120" s="3"/>
      <c r="AN120" s="3"/>
      <c r="AO120" s="3"/>
      <c r="AP120" s="3"/>
      <c r="AQ120" s="3"/>
      <c r="AS120" s="3"/>
      <c r="AT120" s="3"/>
      <c r="AU120" s="3"/>
      <c r="AV120" s="3"/>
      <c r="AX120" s="3"/>
      <c r="AY120" s="3"/>
      <c r="AZ120" s="3"/>
      <c r="BA120" s="3"/>
    </row>
    <row r="121" spans="1:53" s="5" customFormat="1" x14ac:dyDescent="0.2">
      <c r="A121" s="79">
        <v>664</v>
      </c>
      <c r="B121" s="80">
        <f t="shared" si="6"/>
        <v>1073.8000000000002</v>
      </c>
      <c r="C121" s="80"/>
      <c r="D121" s="83"/>
      <c r="E121" s="79">
        <v>664</v>
      </c>
      <c r="F121" s="80">
        <f t="shared" si="8"/>
        <v>18286.93</v>
      </c>
      <c r="G121" s="80"/>
      <c r="H121" s="83"/>
      <c r="I121" s="84">
        <v>664</v>
      </c>
      <c r="J121" s="80">
        <f t="shared" si="10"/>
        <v>3907.0099999999993</v>
      </c>
      <c r="K121" s="80"/>
      <c r="L121" s="83"/>
      <c r="M121" s="3"/>
      <c r="N121" s="85">
        <v>664</v>
      </c>
      <c r="O121" s="85">
        <v>3522.35</v>
      </c>
      <c r="P121" s="85"/>
      <c r="Q121" s="85"/>
      <c r="R121" s="2"/>
      <c r="S121" s="91">
        <v>664</v>
      </c>
      <c r="T121" s="91">
        <v>1073.8000000000002</v>
      </c>
      <c r="U121" s="91"/>
      <c r="V121" s="91"/>
      <c r="W121" s="92">
        <v>664</v>
      </c>
      <c r="X121" s="92">
        <v>19360.73</v>
      </c>
      <c r="Y121" s="92"/>
      <c r="Z121" s="92"/>
      <c r="AA121" s="94">
        <v>664</v>
      </c>
      <c r="AB121" s="94">
        <v>4980.8099999999995</v>
      </c>
      <c r="AC121" s="94"/>
      <c r="AD121" s="94"/>
      <c r="AE121" s="3"/>
      <c r="AF121" s="3"/>
      <c r="AG121" s="3"/>
      <c r="AI121" s="3"/>
      <c r="AJ121" s="3"/>
      <c r="AK121" s="3"/>
      <c r="AL121" s="3"/>
      <c r="AN121" s="3"/>
      <c r="AO121" s="3"/>
      <c r="AP121" s="3"/>
      <c r="AQ121" s="3"/>
      <c r="AS121" s="3"/>
      <c r="AT121" s="3"/>
      <c r="AU121" s="3"/>
      <c r="AV121" s="3"/>
      <c r="AX121" s="3"/>
      <c r="AY121" s="3"/>
      <c r="AZ121" s="3"/>
      <c r="BA121" s="3"/>
    </row>
    <row r="122" spans="1:53" x14ac:dyDescent="0.2">
      <c r="A122" s="79">
        <v>665</v>
      </c>
      <c r="B122" s="80">
        <f t="shared" si="6"/>
        <v>1097.52</v>
      </c>
      <c r="C122" s="80"/>
      <c r="D122" s="83"/>
      <c r="E122" s="79">
        <v>665</v>
      </c>
      <c r="F122" s="80">
        <f t="shared" si="8"/>
        <v>17782.149999999998</v>
      </c>
      <c r="G122" s="80"/>
      <c r="H122" s="83"/>
      <c r="I122" s="84">
        <v>665</v>
      </c>
      <c r="J122" s="80">
        <f t="shared" si="10"/>
        <v>3575.6200000000003</v>
      </c>
      <c r="K122" s="80"/>
      <c r="L122" s="83"/>
      <c r="M122" s="3"/>
      <c r="N122" s="85">
        <v>665</v>
      </c>
      <c r="O122" s="85">
        <v>3459.45</v>
      </c>
      <c r="S122" s="91">
        <v>665</v>
      </c>
      <c r="T122" s="91">
        <v>1097.52</v>
      </c>
      <c r="W122" s="92">
        <v>665</v>
      </c>
      <c r="X122" s="92">
        <v>18879.669999999998</v>
      </c>
      <c r="AA122" s="94">
        <v>665</v>
      </c>
      <c r="AB122" s="94">
        <v>4673.1400000000003</v>
      </c>
      <c r="AE122" s="3"/>
      <c r="AF122" s="3"/>
      <c r="AG122" s="3"/>
      <c r="AI122" s="3"/>
      <c r="AJ122" s="3"/>
      <c r="AK122" s="3"/>
      <c r="AL122" s="3"/>
      <c r="AN122" s="3"/>
      <c r="AO122" s="3"/>
      <c r="AP122" s="3"/>
      <c r="AQ122" s="3"/>
      <c r="AS122" s="3"/>
      <c r="AT122" s="3"/>
      <c r="AU122" s="3"/>
      <c r="AV122" s="3"/>
      <c r="AX122" s="3"/>
      <c r="AY122" s="3"/>
      <c r="AZ122" s="3"/>
      <c r="BA122" s="3"/>
    </row>
    <row r="123" spans="1:53" x14ac:dyDescent="0.2">
      <c r="A123" s="79">
        <v>666</v>
      </c>
      <c r="B123" s="80">
        <f t="shared" si="6"/>
        <v>1126.43</v>
      </c>
      <c r="C123" s="80"/>
      <c r="D123" s="83"/>
      <c r="E123" s="79">
        <v>666</v>
      </c>
      <c r="F123" s="80">
        <f t="shared" si="8"/>
        <v>17362.28</v>
      </c>
      <c r="G123" s="80"/>
      <c r="H123" s="83"/>
      <c r="I123" s="84">
        <v>666</v>
      </c>
      <c r="J123" s="80">
        <f t="shared" si="10"/>
        <v>3482.6499999999996</v>
      </c>
      <c r="K123" s="80"/>
      <c r="L123" s="83"/>
      <c r="M123" s="3"/>
      <c r="N123" s="85">
        <v>666</v>
      </c>
      <c r="O123" s="85">
        <v>3585.38</v>
      </c>
      <c r="S123" s="91">
        <v>666</v>
      </c>
      <c r="T123" s="91">
        <v>1126.43</v>
      </c>
      <c r="W123" s="92">
        <v>666</v>
      </c>
      <c r="X123" s="92">
        <v>18488.71</v>
      </c>
      <c r="AA123" s="94">
        <v>666</v>
      </c>
      <c r="AB123" s="94">
        <v>4609.08</v>
      </c>
      <c r="AE123" s="3"/>
      <c r="AF123" s="3"/>
      <c r="AG123" s="3"/>
      <c r="AI123" s="3"/>
      <c r="AJ123" s="3"/>
      <c r="AK123" s="3"/>
      <c r="AL123" s="3"/>
      <c r="AN123" s="3"/>
      <c r="AO123" s="3"/>
      <c r="AP123" s="3"/>
      <c r="AQ123" s="3"/>
      <c r="AS123" s="3"/>
      <c r="AT123" s="3"/>
      <c r="AU123" s="3"/>
      <c r="AV123" s="3"/>
      <c r="AX123" s="3"/>
      <c r="AY123" s="3"/>
      <c r="AZ123" s="3"/>
      <c r="BA123" s="3"/>
    </row>
    <row r="124" spans="1:53" x14ac:dyDescent="0.2">
      <c r="A124" s="79">
        <v>667</v>
      </c>
      <c r="B124" s="80">
        <f t="shared" si="6"/>
        <v>1115.3300000000002</v>
      </c>
      <c r="C124" s="80"/>
      <c r="D124" s="83"/>
      <c r="E124" s="79">
        <v>667</v>
      </c>
      <c r="F124" s="80">
        <f t="shared" si="8"/>
        <v>16817.91</v>
      </c>
      <c r="G124" s="80"/>
      <c r="H124" s="83"/>
      <c r="I124" s="84">
        <v>667</v>
      </c>
      <c r="J124" s="80">
        <f t="shared" si="10"/>
        <v>3333.13</v>
      </c>
      <c r="K124" s="80"/>
      <c r="L124" s="83"/>
      <c r="M124" s="3"/>
      <c r="N124" s="85">
        <v>667</v>
      </c>
      <c r="O124" s="85">
        <v>3277.0199999999995</v>
      </c>
      <c r="S124" s="91">
        <v>667</v>
      </c>
      <c r="T124" s="91">
        <v>1115.3300000000002</v>
      </c>
      <c r="W124" s="92">
        <v>667</v>
      </c>
      <c r="X124" s="92">
        <v>17933.240000000002</v>
      </c>
      <c r="AA124" s="94">
        <v>667</v>
      </c>
      <c r="AB124" s="94">
        <v>4448.46</v>
      </c>
      <c r="AE124" s="3"/>
      <c r="AF124" s="3"/>
      <c r="AG124" s="3"/>
      <c r="AI124" s="3"/>
      <c r="AJ124" s="3"/>
      <c r="AK124" s="3"/>
      <c r="AL124" s="3"/>
      <c r="AN124" s="3"/>
      <c r="AO124" s="3"/>
      <c r="AP124" s="3"/>
      <c r="AQ124" s="3"/>
      <c r="AS124" s="3"/>
      <c r="AT124" s="3"/>
      <c r="AU124" s="3"/>
      <c r="AV124" s="3"/>
      <c r="AX124" s="3"/>
      <c r="AY124" s="3"/>
      <c r="AZ124" s="3"/>
      <c r="BA124" s="3"/>
    </row>
    <row r="125" spans="1:53" x14ac:dyDescent="0.2">
      <c r="A125" s="79">
        <v>668</v>
      </c>
      <c r="B125" s="80">
        <f t="shared" si="6"/>
        <v>1083.95</v>
      </c>
      <c r="C125" s="80"/>
      <c r="D125" s="83"/>
      <c r="E125" s="79">
        <v>668</v>
      </c>
      <c r="F125" s="80">
        <f t="shared" si="8"/>
        <v>16290.310000000001</v>
      </c>
      <c r="G125" s="80"/>
      <c r="H125" s="83"/>
      <c r="I125" s="84">
        <v>668</v>
      </c>
      <c r="J125" s="80">
        <f t="shared" si="10"/>
        <v>3275.1399999999994</v>
      </c>
      <c r="K125" s="80"/>
      <c r="L125" s="83"/>
      <c r="M125" s="3"/>
      <c r="N125" s="85">
        <v>668</v>
      </c>
      <c r="O125" s="85">
        <v>3246.4399999999996</v>
      </c>
      <c r="S125" s="91">
        <v>668</v>
      </c>
      <c r="T125" s="91">
        <v>1083.95</v>
      </c>
      <c r="W125" s="92">
        <v>668</v>
      </c>
      <c r="X125" s="92">
        <v>17374.260000000002</v>
      </c>
      <c r="AA125" s="94">
        <v>668</v>
      </c>
      <c r="AB125" s="94">
        <v>4359.0899999999992</v>
      </c>
      <c r="AE125" s="3"/>
      <c r="AF125" s="3"/>
      <c r="AG125" s="3"/>
      <c r="AI125" s="3"/>
      <c r="AJ125" s="3"/>
      <c r="AK125" s="3"/>
      <c r="AL125" s="3"/>
      <c r="AN125" s="3"/>
      <c r="AO125" s="3"/>
      <c r="AP125" s="3"/>
      <c r="AQ125" s="3"/>
      <c r="AS125" s="3"/>
      <c r="AT125" s="3"/>
      <c r="AU125" s="3"/>
      <c r="AV125" s="3"/>
      <c r="AX125" s="3"/>
      <c r="AY125" s="3"/>
      <c r="AZ125" s="3"/>
      <c r="BA125" s="3"/>
    </row>
    <row r="126" spans="1:53" x14ac:dyDescent="0.2">
      <c r="A126" s="79">
        <v>669</v>
      </c>
      <c r="B126" s="80">
        <f t="shared" si="6"/>
        <v>1085.8499999999999</v>
      </c>
      <c r="C126" s="80"/>
      <c r="D126" s="83"/>
      <c r="E126" s="79">
        <v>669</v>
      </c>
      <c r="F126" s="80">
        <f t="shared" si="8"/>
        <v>15831.769999999999</v>
      </c>
      <c r="G126" s="80"/>
      <c r="H126" s="83"/>
      <c r="I126" s="84">
        <v>669</v>
      </c>
      <c r="J126" s="80">
        <f t="shared" si="10"/>
        <v>3103.2899999999995</v>
      </c>
      <c r="K126" s="80"/>
      <c r="L126" s="83"/>
      <c r="M126" s="3"/>
      <c r="N126" s="85">
        <v>669</v>
      </c>
      <c r="O126" s="85">
        <v>3135.85</v>
      </c>
      <c r="S126" s="91">
        <v>669</v>
      </c>
      <c r="T126" s="91">
        <v>1085.8499999999999</v>
      </c>
      <c r="W126" s="92">
        <v>669</v>
      </c>
      <c r="X126" s="92">
        <v>16917.62</v>
      </c>
      <c r="AA126" s="94">
        <v>669</v>
      </c>
      <c r="AB126" s="94">
        <v>4189.1399999999994</v>
      </c>
      <c r="AE126" s="3"/>
      <c r="AF126" s="3"/>
      <c r="AG126" s="3"/>
      <c r="AI126" s="3"/>
      <c r="AJ126" s="3"/>
      <c r="AK126" s="3"/>
      <c r="AL126" s="3"/>
      <c r="AN126" s="3"/>
      <c r="AO126" s="3"/>
      <c r="AP126" s="3"/>
      <c r="AQ126" s="3"/>
      <c r="AS126" s="3"/>
      <c r="AT126" s="3"/>
      <c r="AU126" s="3"/>
      <c r="AV126" s="3"/>
      <c r="AX126" s="3"/>
      <c r="AY126" s="3"/>
      <c r="AZ126" s="3"/>
      <c r="BA126" s="3"/>
    </row>
    <row r="127" spans="1:53" x14ac:dyDescent="0.2">
      <c r="A127" s="79">
        <v>670</v>
      </c>
      <c r="B127" s="80">
        <f t="shared" si="6"/>
        <v>1030.6999999999998</v>
      </c>
      <c r="C127" s="80"/>
      <c r="D127" s="83"/>
      <c r="E127" s="79">
        <v>670</v>
      </c>
      <c r="F127" s="80">
        <f t="shared" si="8"/>
        <v>15503.349999999999</v>
      </c>
      <c r="G127" s="80"/>
      <c r="H127" s="83"/>
      <c r="I127" s="84">
        <v>670</v>
      </c>
      <c r="J127" s="80">
        <f t="shared" si="10"/>
        <v>2943.2999999999997</v>
      </c>
      <c r="K127" s="80"/>
      <c r="L127" s="83"/>
      <c r="M127" s="3"/>
      <c r="N127" s="85">
        <v>670</v>
      </c>
      <c r="O127" s="85">
        <v>3119.35</v>
      </c>
      <c r="S127" s="91">
        <v>670</v>
      </c>
      <c r="T127" s="91">
        <v>1030.6999999999998</v>
      </c>
      <c r="W127" s="92">
        <v>670</v>
      </c>
      <c r="X127" s="92">
        <v>16534.05</v>
      </c>
      <c r="AA127" s="94">
        <v>670</v>
      </c>
      <c r="AB127" s="94">
        <v>3973.9999999999995</v>
      </c>
      <c r="AE127" s="3"/>
      <c r="AF127" s="3"/>
      <c r="AG127" s="3"/>
      <c r="AI127" s="3"/>
      <c r="AJ127" s="3"/>
      <c r="AK127" s="3"/>
      <c r="AL127" s="3"/>
      <c r="AN127" s="3"/>
      <c r="AO127" s="3"/>
      <c r="AP127" s="3"/>
      <c r="AQ127" s="3"/>
      <c r="AS127" s="3"/>
      <c r="AT127" s="3"/>
      <c r="AU127" s="3"/>
      <c r="AV127" s="3"/>
      <c r="AX127" s="3"/>
      <c r="AY127" s="3"/>
      <c r="AZ127" s="3"/>
      <c r="BA127" s="3"/>
    </row>
    <row r="128" spans="1:53" x14ac:dyDescent="0.2">
      <c r="A128" s="79">
        <v>671</v>
      </c>
      <c r="B128" s="80">
        <f t="shared" si="6"/>
        <v>956.81000000000017</v>
      </c>
      <c r="C128" s="80"/>
      <c r="D128" s="83"/>
      <c r="E128" s="79">
        <v>671</v>
      </c>
      <c r="F128" s="80">
        <f t="shared" si="8"/>
        <v>14957.67</v>
      </c>
      <c r="G128" s="80"/>
      <c r="H128" s="83"/>
      <c r="I128" s="84">
        <v>671</v>
      </c>
      <c r="J128" s="80">
        <f t="shared" si="10"/>
        <v>2884.34</v>
      </c>
      <c r="K128" s="80"/>
      <c r="L128" s="83"/>
      <c r="M128" s="3"/>
      <c r="N128" s="85">
        <v>671</v>
      </c>
      <c r="O128" s="85">
        <v>2977.84</v>
      </c>
      <c r="S128" s="91">
        <v>671</v>
      </c>
      <c r="T128" s="91">
        <v>956.81000000000017</v>
      </c>
      <c r="W128" s="92">
        <v>671</v>
      </c>
      <c r="X128" s="92">
        <v>15914.48</v>
      </c>
      <c r="AA128" s="94">
        <v>671</v>
      </c>
      <c r="AB128" s="94">
        <v>3841.1500000000005</v>
      </c>
      <c r="AE128" s="3"/>
      <c r="AF128" s="3"/>
      <c r="AG128" s="3"/>
      <c r="AI128" s="3"/>
      <c r="AJ128" s="3"/>
      <c r="AK128" s="3"/>
      <c r="AL128" s="3"/>
      <c r="AN128" s="3"/>
      <c r="AO128" s="3"/>
      <c r="AP128" s="3"/>
      <c r="AQ128" s="3"/>
      <c r="AS128" s="3"/>
      <c r="AT128" s="3"/>
      <c r="AU128" s="3"/>
      <c r="AV128" s="3"/>
      <c r="AX128" s="3"/>
      <c r="AY128" s="3"/>
      <c r="AZ128" s="3"/>
      <c r="BA128" s="3"/>
    </row>
    <row r="129" spans="1:53" x14ac:dyDescent="0.2">
      <c r="A129" s="79">
        <v>672</v>
      </c>
      <c r="B129" s="80">
        <f t="shared" si="6"/>
        <v>938.202</v>
      </c>
      <c r="C129" s="80"/>
      <c r="D129" s="83"/>
      <c r="E129" s="79">
        <v>672</v>
      </c>
      <c r="F129" s="80">
        <f t="shared" si="8"/>
        <v>14573.11</v>
      </c>
      <c r="G129" s="80"/>
      <c r="H129" s="83"/>
      <c r="I129" s="84">
        <v>672</v>
      </c>
      <c r="J129" s="80">
        <f t="shared" si="10"/>
        <v>2832.45</v>
      </c>
      <c r="K129" s="80"/>
      <c r="L129" s="83"/>
      <c r="M129" s="3"/>
      <c r="N129" s="85">
        <v>672</v>
      </c>
      <c r="O129" s="85">
        <v>2984.3720000000003</v>
      </c>
      <c r="S129" s="91">
        <v>672</v>
      </c>
      <c r="T129" s="91">
        <v>938.202</v>
      </c>
      <c r="W129" s="92">
        <v>672</v>
      </c>
      <c r="X129" s="92">
        <v>15511.312</v>
      </c>
      <c r="AA129" s="94">
        <v>672</v>
      </c>
      <c r="AB129" s="94">
        <v>3770.652</v>
      </c>
      <c r="AE129" s="3"/>
      <c r="AF129" s="3"/>
      <c r="AG129" s="3"/>
      <c r="AI129" s="3"/>
      <c r="AJ129" s="3"/>
      <c r="AK129" s="3"/>
      <c r="AL129" s="3"/>
      <c r="AN129" s="3"/>
      <c r="AO129" s="3"/>
      <c r="AP129" s="3"/>
      <c r="AQ129" s="3"/>
      <c r="AS129" s="3"/>
      <c r="AT129" s="3"/>
      <c r="AU129" s="3"/>
      <c r="AV129" s="3"/>
      <c r="AX129" s="3"/>
      <c r="AY129" s="3"/>
      <c r="AZ129" s="3"/>
      <c r="BA129" s="3"/>
    </row>
    <row r="130" spans="1:53" x14ac:dyDescent="0.2">
      <c r="A130" s="79">
        <v>673</v>
      </c>
      <c r="B130" s="80">
        <f t="shared" si="6"/>
        <v>926.65199999999993</v>
      </c>
      <c r="C130" s="80"/>
      <c r="D130" s="83"/>
      <c r="E130" s="79">
        <v>673</v>
      </c>
      <c r="F130" s="80">
        <f t="shared" si="8"/>
        <v>14206.75</v>
      </c>
      <c r="G130" s="80"/>
      <c r="H130" s="83"/>
      <c r="I130" s="84">
        <v>673</v>
      </c>
      <c r="J130" s="80">
        <f t="shared" si="10"/>
        <v>2643.35</v>
      </c>
      <c r="K130" s="80"/>
      <c r="L130" s="83"/>
      <c r="M130" s="3"/>
      <c r="N130" s="85">
        <v>673</v>
      </c>
      <c r="O130" s="85">
        <v>2765.5419999999999</v>
      </c>
      <c r="S130" s="91">
        <v>673</v>
      </c>
      <c r="T130" s="91">
        <v>926.65199999999993</v>
      </c>
      <c r="W130" s="92">
        <v>673</v>
      </c>
      <c r="X130" s="92">
        <v>15133.402</v>
      </c>
      <c r="AA130" s="94">
        <v>673</v>
      </c>
      <c r="AB130" s="94">
        <v>3570.002</v>
      </c>
      <c r="AE130" s="3"/>
      <c r="AF130" s="3"/>
      <c r="AG130" s="3"/>
      <c r="AI130" s="3"/>
      <c r="AJ130" s="3"/>
      <c r="AK130" s="3"/>
      <c r="AL130" s="3"/>
      <c r="AN130" s="3"/>
      <c r="AO130" s="3"/>
      <c r="AP130" s="3"/>
      <c r="AQ130" s="3"/>
      <c r="AS130" s="3"/>
      <c r="AT130" s="3"/>
      <c r="AU130" s="3"/>
      <c r="AV130" s="3"/>
      <c r="AX130" s="3"/>
      <c r="AY130" s="3"/>
      <c r="AZ130" s="3"/>
      <c r="BA130" s="3"/>
    </row>
    <row r="131" spans="1:53" x14ac:dyDescent="0.2">
      <c r="A131" s="79">
        <v>674</v>
      </c>
      <c r="B131" s="80">
        <f t="shared" si="6"/>
        <v>891.56799999999998</v>
      </c>
      <c r="C131" s="80"/>
      <c r="D131" s="83"/>
      <c r="E131" s="79">
        <v>674</v>
      </c>
      <c r="F131" s="80">
        <f t="shared" si="8"/>
        <v>13712.93</v>
      </c>
      <c r="G131" s="80"/>
      <c r="H131" s="83"/>
      <c r="I131" s="84">
        <v>674</v>
      </c>
      <c r="J131" s="80">
        <f t="shared" si="10"/>
        <v>2551.4499999999998</v>
      </c>
      <c r="K131" s="80"/>
      <c r="L131" s="83"/>
      <c r="M131" s="3"/>
      <c r="N131" s="85">
        <v>674</v>
      </c>
      <c r="O131" s="85">
        <v>2751.1080000000002</v>
      </c>
      <c r="S131" s="91">
        <v>674</v>
      </c>
      <c r="T131" s="91">
        <v>891.56799999999998</v>
      </c>
      <c r="W131" s="92">
        <v>674</v>
      </c>
      <c r="X131" s="92">
        <v>14604.498</v>
      </c>
      <c r="AA131" s="94">
        <v>674</v>
      </c>
      <c r="AB131" s="94">
        <v>3443.018</v>
      </c>
      <c r="AE131" s="3"/>
      <c r="AF131" s="3"/>
      <c r="AG131" s="3"/>
      <c r="AI131" s="3"/>
      <c r="AJ131" s="3"/>
      <c r="AK131" s="3"/>
      <c r="AL131" s="3"/>
      <c r="AN131" s="3"/>
      <c r="AO131" s="3"/>
      <c r="AP131" s="3"/>
      <c r="AQ131" s="3"/>
      <c r="AS131" s="3"/>
      <c r="AT131" s="3"/>
      <c r="AU131" s="3"/>
      <c r="AV131" s="3"/>
      <c r="AX131" s="3"/>
      <c r="AY131" s="3"/>
      <c r="AZ131" s="3"/>
      <c r="BA131" s="3"/>
    </row>
    <row r="132" spans="1:53" x14ac:dyDescent="0.2">
      <c r="A132" s="79">
        <v>675</v>
      </c>
      <c r="B132" s="80">
        <f t="shared" si="6"/>
        <v>863.5150000000001</v>
      </c>
      <c r="C132" s="80"/>
      <c r="D132" s="83"/>
      <c r="E132" s="79">
        <v>675</v>
      </c>
      <c r="F132" s="80">
        <f t="shared" si="8"/>
        <v>13410.810000000001</v>
      </c>
      <c r="G132" s="80"/>
      <c r="H132" s="83"/>
      <c r="I132" s="84">
        <v>675</v>
      </c>
      <c r="J132" s="80">
        <f t="shared" si="10"/>
        <v>2475.8999999999996</v>
      </c>
      <c r="K132" s="80"/>
      <c r="L132" s="83"/>
      <c r="M132" s="3"/>
      <c r="N132" s="85">
        <v>675</v>
      </c>
      <c r="O132" s="85">
        <v>2680.875</v>
      </c>
      <c r="S132" s="91">
        <v>675</v>
      </c>
      <c r="T132" s="91">
        <v>863.5150000000001</v>
      </c>
      <c r="W132" s="92">
        <v>675</v>
      </c>
      <c r="X132" s="92">
        <v>14274.325000000001</v>
      </c>
      <c r="AA132" s="94">
        <v>675</v>
      </c>
      <c r="AB132" s="94">
        <v>3339.415</v>
      </c>
      <c r="AE132" s="3"/>
      <c r="AF132" s="3"/>
      <c r="AG132" s="3"/>
      <c r="AI132" s="3"/>
      <c r="AJ132" s="3"/>
      <c r="AK132" s="3"/>
      <c r="AL132" s="3"/>
      <c r="AN132" s="3"/>
      <c r="AO132" s="3"/>
      <c r="AP132" s="3"/>
      <c r="AQ132" s="3"/>
      <c r="AS132" s="3"/>
      <c r="AT132" s="3"/>
      <c r="AU132" s="3"/>
      <c r="AV132" s="3"/>
      <c r="AX132" s="3"/>
      <c r="AY132" s="3"/>
      <c r="AZ132" s="3"/>
      <c r="BA132" s="3"/>
    </row>
    <row r="133" spans="1:53" x14ac:dyDescent="0.2">
      <c r="A133" s="79">
        <v>676</v>
      </c>
      <c r="B133" s="80">
        <f t="shared" si="6"/>
        <v>823.95899999999995</v>
      </c>
      <c r="C133" s="80"/>
      <c r="D133" s="83"/>
      <c r="E133" s="79">
        <v>676</v>
      </c>
      <c r="F133" s="80">
        <f t="shared" si="8"/>
        <v>12883.229999999998</v>
      </c>
      <c r="G133" s="80"/>
      <c r="H133" s="83"/>
      <c r="I133" s="84">
        <v>676</v>
      </c>
      <c r="J133" s="80">
        <f t="shared" si="10"/>
        <v>2349.5400000000004</v>
      </c>
      <c r="K133" s="80"/>
      <c r="L133" s="83"/>
      <c r="M133" s="3"/>
      <c r="N133" s="85">
        <v>676</v>
      </c>
      <c r="O133" s="85">
        <v>2499.009</v>
      </c>
      <c r="S133" s="91">
        <v>676</v>
      </c>
      <c r="T133" s="91">
        <v>823.95899999999995</v>
      </c>
      <c r="W133" s="92">
        <v>676</v>
      </c>
      <c r="X133" s="92">
        <v>13707.188999999998</v>
      </c>
      <c r="AA133" s="94">
        <v>676</v>
      </c>
      <c r="AB133" s="94">
        <v>3173.4990000000003</v>
      </c>
      <c r="AE133" s="3"/>
      <c r="AF133" s="3"/>
      <c r="AG133" s="3"/>
      <c r="AI133" s="3"/>
      <c r="AJ133" s="3"/>
      <c r="AK133" s="3"/>
      <c r="AL133" s="3"/>
      <c r="AN133" s="3"/>
      <c r="AO133" s="3"/>
      <c r="AP133" s="3"/>
      <c r="AQ133" s="3"/>
      <c r="AS133" s="3"/>
      <c r="AT133" s="3"/>
      <c r="AU133" s="3"/>
      <c r="AV133" s="3"/>
      <c r="AX133" s="3"/>
      <c r="AY133" s="3"/>
      <c r="AZ133" s="3"/>
      <c r="BA133" s="3"/>
    </row>
    <row r="134" spans="1:53" x14ac:dyDescent="0.2">
      <c r="A134" s="79">
        <v>677</v>
      </c>
      <c r="B134" s="80">
        <f t="shared" si="6"/>
        <v>819.93599999999992</v>
      </c>
      <c r="C134" s="80"/>
      <c r="D134" s="83"/>
      <c r="E134" s="79">
        <v>677</v>
      </c>
      <c r="F134" s="80">
        <f t="shared" si="8"/>
        <v>12530.22</v>
      </c>
      <c r="G134" s="80"/>
      <c r="H134" s="83"/>
      <c r="I134" s="84">
        <v>677</v>
      </c>
      <c r="J134" s="80">
        <f t="shared" si="10"/>
        <v>2239.7600000000002</v>
      </c>
      <c r="K134" s="80"/>
      <c r="L134" s="83"/>
      <c r="M134" s="3"/>
      <c r="N134" s="85">
        <v>677</v>
      </c>
      <c r="O134" s="85">
        <v>2433.5859999999998</v>
      </c>
      <c r="S134" s="91">
        <v>677</v>
      </c>
      <c r="T134" s="91">
        <v>819.93599999999992</v>
      </c>
      <c r="W134" s="92">
        <v>677</v>
      </c>
      <c r="X134" s="92">
        <v>13350.155999999999</v>
      </c>
      <c r="AA134" s="94">
        <v>677</v>
      </c>
      <c r="AB134" s="94">
        <v>3059.6959999999999</v>
      </c>
      <c r="AE134" s="3"/>
      <c r="AF134" s="3"/>
      <c r="AG134" s="3"/>
      <c r="AI134" s="3"/>
      <c r="AJ134" s="3"/>
      <c r="AK134" s="3"/>
      <c r="AL134" s="3"/>
      <c r="AN134" s="3"/>
      <c r="AO134" s="3"/>
      <c r="AP134" s="3"/>
      <c r="AQ134" s="3"/>
      <c r="AS134" s="3"/>
      <c r="AT134" s="3"/>
      <c r="AU134" s="3"/>
      <c r="AV134" s="3"/>
      <c r="AX134" s="3"/>
      <c r="AY134" s="3"/>
      <c r="AZ134" s="3"/>
      <c r="BA134" s="3"/>
    </row>
    <row r="135" spans="1:53" x14ac:dyDescent="0.2">
      <c r="A135" s="79">
        <v>678</v>
      </c>
      <c r="B135" s="80">
        <f t="shared" si="6"/>
        <v>765.39200000000005</v>
      </c>
      <c r="C135" s="80"/>
      <c r="D135" s="83"/>
      <c r="E135" s="79">
        <v>678</v>
      </c>
      <c r="F135" s="80">
        <f t="shared" si="8"/>
        <v>12340.87</v>
      </c>
      <c r="G135" s="80"/>
      <c r="H135" s="83"/>
      <c r="I135" s="84">
        <v>678</v>
      </c>
      <c r="J135" s="80">
        <f t="shared" si="10"/>
        <v>2191.3200000000006</v>
      </c>
      <c r="K135" s="80"/>
      <c r="L135" s="83"/>
      <c r="M135" s="3"/>
      <c r="N135" s="85">
        <v>678</v>
      </c>
      <c r="O135" s="85">
        <v>2398.5020000000004</v>
      </c>
      <c r="S135" s="91">
        <v>678</v>
      </c>
      <c r="T135" s="91">
        <v>765.39200000000005</v>
      </c>
      <c r="W135" s="92">
        <v>678</v>
      </c>
      <c r="X135" s="92">
        <v>13106.262000000001</v>
      </c>
      <c r="AA135" s="94">
        <v>678</v>
      </c>
      <c r="AB135" s="94">
        <v>2956.7120000000004</v>
      </c>
      <c r="AE135" s="3"/>
      <c r="AF135" s="3"/>
      <c r="AG135" s="3"/>
      <c r="AI135" s="3"/>
      <c r="AJ135" s="3"/>
      <c r="AK135" s="3"/>
      <c r="AL135" s="3"/>
      <c r="AN135" s="3"/>
      <c r="AO135" s="3"/>
      <c r="AP135" s="3"/>
      <c r="AQ135" s="3"/>
      <c r="AS135" s="3"/>
      <c r="AT135" s="3"/>
      <c r="AU135" s="3"/>
      <c r="AV135" s="3"/>
      <c r="AX135" s="3"/>
      <c r="AY135" s="3"/>
      <c r="AZ135" s="3"/>
      <c r="BA135" s="3"/>
    </row>
    <row r="136" spans="1:53" x14ac:dyDescent="0.2">
      <c r="A136" s="79">
        <v>679</v>
      </c>
      <c r="B136" s="80">
        <f t="shared" ref="B136:B157" si="12">T136</f>
        <v>709.59500000000003</v>
      </c>
      <c r="C136" s="80"/>
      <c r="D136" s="83"/>
      <c r="E136" s="79">
        <v>679</v>
      </c>
      <c r="F136" s="80">
        <f t="shared" ref="F136:F157" si="13">X136-T136</f>
        <v>11951.22</v>
      </c>
      <c r="G136" s="80"/>
      <c r="H136" s="83"/>
      <c r="I136" s="84">
        <v>679</v>
      </c>
      <c r="J136" s="80">
        <f t="shared" ref="J136:J157" si="14">AB136-T136</f>
        <v>2164.4499999999998</v>
      </c>
      <c r="K136" s="80"/>
      <c r="L136" s="83"/>
      <c r="M136" s="3"/>
      <c r="N136" s="85">
        <v>679</v>
      </c>
      <c r="O136" s="85">
        <v>2295.835</v>
      </c>
      <c r="S136" s="91">
        <v>679</v>
      </c>
      <c r="T136" s="91">
        <v>709.59500000000003</v>
      </c>
      <c r="W136" s="92">
        <v>679</v>
      </c>
      <c r="X136" s="92">
        <v>12660.814999999999</v>
      </c>
      <c r="AA136" s="94">
        <v>679</v>
      </c>
      <c r="AB136" s="94">
        <v>2874.0450000000001</v>
      </c>
      <c r="AE136" s="3"/>
      <c r="AF136" s="3"/>
      <c r="AG136" s="3"/>
      <c r="AI136" s="3"/>
      <c r="AJ136" s="3"/>
      <c r="AK136" s="3"/>
      <c r="AL136" s="3"/>
      <c r="AN136" s="3"/>
      <c r="AO136" s="3"/>
      <c r="AP136" s="3"/>
      <c r="AQ136" s="3"/>
      <c r="AS136" s="3"/>
      <c r="AT136" s="3"/>
      <c r="AU136" s="3"/>
      <c r="AV136" s="3"/>
      <c r="AX136" s="3"/>
      <c r="AY136" s="3"/>
      <c r="AZ136" s="3"/>
      <c r="BA136" s="3"/>
    </row>
    <row r="137" spans="1:53" x14ac:dyDescent="0.2">
      <c r="A137" s="79">
        <v>680</v>
      </c>
      <c r="B137" s="80">
        <f t="shared" si="12"/>
        <v>719.85</v>
      </c>
      <c r="C137" s="80"/>
      <c r="D137" s="83"/>
      <c r="E137" s="79">
        <v>680</v>
      </c>
      <c r="F137" s="80">
        <f t="shared" si="13"/>
        <v>11471.32</v>
      </c>
      <c r="G137" s="80"/>
      <c r="H137" s="83"/>
      <c r="I137" s="84">
        <v>680</v>
      </c>
      <c r="J137" s="80">
        <f t="shared" si="14"/>
        <v>2022.1800000000003</v>
      </c>
      <c r="K137" s="80"/>
      <c r="L137" s="83"/>
      <c r="M137" s="3"/>
      <c r="N137" s="85">
        <v>680</v>
      </c>
      <c r="O137" s="85">
        <v>2378.2200000000003</v>
      </c>
      <c r="S137" s="91">
        <v>680</v>
      </c>
      <c r="T137" s="91">
        <v>719.85</v>
      </c>
      <c r="W137" s="92">
        <v>680</v>
      </c>
      <c r="X137" s="92">
        <v>12191.17</v>
      </c>
      <c r="AA137" s="94">
        <v>680</v>
      </c>
      <c r="AB137" s="94">
        <v>2742.03</v>
      </c>
      <c r="AE137" s="3"/>
      <c r="AF137" s="3"/>
      <c r="AG137" s="3"/>
      <c r="AI137" s="3"/>
      <c r="AJ137" s="3"/>
      <c r="AK137" s="3"/>
      <c r="AL137" s="3"/>
      <c r="AN137" s="3"/>
      <c r="AO137" s="3"/>
      <c r="AP137" s="3"/>
      <c r="AQ137" s="3"/>
      <c r="AS137" s="3"/>
      <c r="AT137" s="3"/>
      <c r="AU137" s="3"/>
      <c r="AV137" s="3"/>
      <c r="AX137" s="3"/>
      <c r="AY137" s="3"/>
      <c r="AZ137" s="3"/>
      <c r="BA137" s="3"/>
    </row>
    <row r="138" spans="1:53" x14ac:dyDescent="0.2">
      <c r="A138" s="79">
        <v>681</v>
      </c>
      <c r="B138" s="80">
        <f t="shared" si="12"/>
        <v>711.32700000000011</v>
      </c>
      <c r="C138" s="80"/>
      <c r="D138" s="83"/>
      <c r="E138" s="79">
        <v>681</v>
      </c>
      <c r="F138" s="80">
        <f t="shared" si="13"/>
        <v>11112.85</v>
      </c>
      <c r="G138" s="80"/>
      <c r="H138" s="83"/>
      <c r="I138" s="84">
        <v>681</v>
      </c>
      <c r="J138" s="80">
        <f t="shared" si="14"/>
        <v>1954.04</v>
      </c>
      <c r="K138" s="80"/>
      <c r="L138" s="83"/>
      <c r="M138" s="3"/>
      <c r="N138" s="85">
        <v>681</v>
      </c>
      <c r="O138" s="85">
        <v>2206.1570000000002</v>
      </c>
      <c r="S138" s="91">
        <v>681</v>
      </c>
      <c r="T138" s="91">
        <v>711.32700000000011</v>
      </c>
      <c r="W138" s="92">
        <v>681</v>
      </c>
      <c r="X138" s="92">
        <v>11824.177</v>
      </c>
      <c r="AA138" s="94">
        <v>681</v>
      </c>
      <c r="AB138" s="94">
        <v>2665.3670000000002</v>
      </c>
      <c r="AE138" s="3"/>
      <c r="AF138" s="3"/>
      <c r="AG138" s="3"/>
      <c r="AI138" s="3"/>
      <c r="AJ138" s="3"/>
      <c r="AK138" s="3"/>
      <c r="AL138" s="3"/>
      <c r="AN138" s="3"/>
      <c r="AO138" s="3"/>
      <c r="AP138" s="3"/>
      <c r="AQ138" s="3"/>
      <c r="AS138" s="3"/>
      <c r="AT138" s="3"/>
      <c r="AU138" s="3"/>
      <c r="AV138" s="3"/>
      <c r="AX138" s="3"/>
      <c r="AY138" s="3"/>
      <c r="AZ138" s="3"/>
      <c r="BA138" s="3"/>
    </row>
    <row r="139" spans="1:53" x14ac:dyDescent="0.2">
      <c r="A139" s="79">
        <v>682</v>
      </c>
      <c r="B139" s="80">
        <f t="shared" si="12"/>
        <v>719.57400000000007</v>
      </c>
      <c r="C139" s="80"/>
      <c r="D139" s="83"/>
      <c r="E139" s="79">
        <v>682</v>
      </c>
      <c r="F139" s="80">
        <f t="shared" si="13"/>
        <v>10720.46</v>
      </c>
      <c r="G139" s="80"/>
      <c r="H139" s="83"/>
      <c r="I139" s="84">
        <v>682</v>
      </c>
      <c r="J139" s="80">
        <f t="shared" si="14"/>
        <v>1832.33</v>
      </c>
      <c r="K139" s="80"/>
      <c r="L139" s="83"/>
      <c r="M139" s="3"/>
      <c r="N139" s="85">
        <v>682</v>
      </c>
      <c r="O139" s="85">
        <v>2156.0540000000001</v>
      </c>
      <c r="S139" s="91">
        <v>682</v>
      </c>
      <c r="T139" s="91">
        <v>719.57400000000007</v>
      </c>
      <c r="W139" s="92">
        <v>682</v>
      </c>
      <c r="X139" s="92">
        <v>11440.034</v>
      </c>
      <c r="AA139" s="94">
        <v>682</v>
      </c>
      <c r="AB139" s="94">
        <v>2551.904</v>
      </c>
      <c r="AE139" s="3"/>
      <c r="AF139" s="3"/>
      <c r="AG139" s="3"/>
      <c r="AI139" s="3"/>
      <c r="AJ139" s="3"/>
      <c r="AK139" s="3"/>
      <c r="AL139" s="3"/>
      <c r="AN139" s="3"/>
      <c r="AO139" s="3"/>
      <c r="AP139" s="3"/>
      <c r="AQ139" s="3"/>
      <c r="AS139" s="3"/>
      <c r="AT139" s="3"/>
      <c r="AU139" s="3"/>
      <c r="AV139" s="3"/>
      <c r="AX139" s="3"/>
      <c r="AY139" s="3"/>
      <c r="AZ139" s="3"/>
      <c r="BA139" s="3"/>
    </row>
    <row r="140" spans="1:53" x14ac:dyDescent="0.2">
      <c r="A140" s="79">
        <v>683</v>
      </c>
      <c r="B140" s="80">
        <f t="shared" si="12"/>
        <v>686.8180000000001</v>
      </c>
      <c r="C140" s="80"/>
      <c r="D140" s="83"/>
      <c r="E140" s="79">
        <v>683</v>
      </c>
      <c r="F140" s="80">
        <f t="shared" si="13"/>
        <v>10387.11</v>
      </c>
      <c r="G140" s="80"/>
      <c r="H140" s="83"/>
      <c r="I140" s="84">
        <v>683</v>
      </c>
      <c r="J140" s="80">
        <f t="shared" si="14"/>
        <v>1769.9599999999996</v>
      </c>
      <c r="K140" s="80"/>
      <c r="L140" s="83"/>
      <c r="M140" s="3"/>
      <c r="N140" s="85">
        <v>683</v>
      </c>
      <c r="O140" s="85">
        <v>2022.6379999999999</v>
      </c>
      <c r="S140" s="91">
        <v>683</v>
      </c>
      <c r="T140" s="91">
        <v>686.8180000000001</v>
      </c>
      <c r="W140" s="92">
        <v>683</v>
      </c>
      <c r="X140" s="92">
        <v>11073.928</v>
      </c>
      <c r="AA140" s="94">
        <v>683</v>
      </c>
      <c r="AB140" s="94">
        <v>2456.7779999999998</v>
      </c>
      <c r="AE140" s="3"/>
      <c r="AF140" s="3"/>
      <c r="AG140" s="3"/>
      <c r="AI140" s="3"/>
      <c r="AJ140" s="3"/>
      <c r="AK140" s="3"/>
      <c r="AL140" s="3"/>
      <c r="AN140" s="3"/>
      <c r="AO140" s="3"/>
      <c r="AP140" s="3"/>
      <c r="AQ140" s="3"/>
      <c r="AS140" s="3"/>
      <c r="AT140" s="3"/>
      <c r="AU140" s="3"/>
      <c r="AV140" s="3"/>
      <c r="AX140" s="3"/>
      <c r="AY140" s="3"/>
      <c r="AZ140" s="3"/>
      <c r="BA140" s="3"/>
    </row>
    <row r="141" spans="1:53" x14ac:dyDescent="0.2">
      <c r="A141" s="79">
        <v>684</v>
      </c>
      <c r="B141" s="80">
        <f t="shared" si="12"/>
        <v>651.05000000000007</v>
      </c>
      <c r="C141" s="80"/>
      <c r="D141" s="83"/>
      <c r="E141" s="79">
        <v>684</v>
      </c>
      <c r="F141" s="80">
        <f t="shared" si="13"/>
        <v>9907.7200000000012</v>
      </c>
      <c r="G141" s="80"/>
      <c r="H141" s="83"/>
      <c r="I141" s="84">
        <v>684</v>
      </c>
      <c r="J141" s="80">
        <f t="shared" si="14"/>
        <v>1747.92</v>
      </c>
      <c r="K141" s="80"/>
      <c r="L141" s="83"/>
      <c r="M141" s="3"/>
      <c r="N141" s="85">
        <v>684</v>
      </c>
      <c r="O141" s="85">
        <v>1898.2600000000002</v>
      </c>
      <c r="S141" s="91">
        <v>684</v>
      </c>
      <c r="T141" s="91">
        <v>651.05000000000007</v>
      </c>
      <c r="W141" s="92">
        <v>684</v>
      </c>
      <c r="X141" s="92">
        <v>10558.77</v>
      </c>
      <c r="AA141" s="94">
        <v>684</v>
      </c>
      <c r="AB141" s="94">
        <v>2398.9700000000003</v>
      </c>
      <c r="AE141" s="3"/>
      <c r="AF141" s="3"/>
      <c r="AG141" s="3"/>
      <c r="AI141" s="3"/>
      <c r="AJ141" s="3"/>
      <c r="AK141" s="3"/>
      <c r="AL141" s="3"/>
      <c r="AN141" s="3"/>
      <c r="AO141" s="3"/>
      <c r="AP141" s="3"/>
      <c r="AQ141" s="3"/>
      <c r="AS141" s="3"/>
      <c r="AT141" s="3"/>
      <c r="AU141" s="3"/>
      <c r="AV141" s="3"/>
      <c r="AX141" s="3"/>
      <c r="AY141" s="3"/>
      <c r="AZ141" s="3"/>
      <c r="BA141" s="3"/>
    </row>
    <row r="142" spans="1:53" x14ac:dyDescent="0.2">
      <c r="A142" s="79">
        <v>685</v>
      </c>
      <c r="B142" s="80">
        <f t="shared" si="12"/>
        <v>671.30600000000015</v>
      </c>
      <c r="C142" s="80"/>
      <c r="D142" s="83"/>
      <c r="E142" s="79">
        <v>685</v>
      </c>
      <c r="F142" s="80">
        <f t="shared" si="13"/>
        <v>9714.57</v>
      </c>
      <c r="G142" s="80"/>
      <c r="H142" s="83"/>
      <c r="I142" s="84">
        <v>685</v>
      </c>
      <c r="J142" s="80">
        <f t="shared" si="14"/>
        <v>1592.6799999999998</v>
      </c>
      <c r="K142" s="80"/>
      <c r="L142" s="83"/>
      <c r="M142" s="3"/>
      <c r="N142" s="85">
        <v>685</v>
      </c>
      <c r="O142" s="85">
        <v>1875.9560000000001</v>
      </c>
      <c r="S142" s="91">
        <v>685</v>
      </c>
      <c r="T142" s="91">
        <v>671.30600000000015</v>
      </c>
      <c r="W142" s="92">
        <v>685</v>
      </c>
      <c r="X142" s="92">
        <v>10385.876</v>
      </c>
      <c r="AA142" s="94">
        <v>685</v>
      </c>
      <c r="AB142" s="94">
        <v>2263.9859999999999</v>
      </c>
      <c r="AE142" s="3"/>
      <c r="AF142" s="3"/>
      <c r="AG142" s="3"/>
      <c r="AI142" s="3"/>
      <c r="AJ142" s="3"/>
      <c r="AK142" s="3"/>
      <c r="AL142" s="3"/>
      <c r="AN142" s="3"/>
      <c r="AO142" s="3"/>
      <c r="AP142" s="3"/>
      <c r="AQ142" s="3"/>
      <c r="AS142" s="3"/>
      <c r="AT142" s="3"/>
      <c r="AU142" s="3"/>
      <c r="AV142" s="3"/>
      <c r="AX142" s="3"/>
      <c r="AY142" s="3"/>
      <c r="AZ142" s="3"/>
      <c r="BA142" s="3"/>
    </row>
    <row r="143" spans="1:53" x14ac:dyDescent="0.2">
      <c r="A143" s="79">
        <v>686</v>
      </c>
      <c r="B143" s="80">
        <f t="shared" si="12"/>
        <v>611.76099999999997</v>
      </c>
      <c r="C143" s="80"/>
      <c r="D143" s="83"/>
      <c r="E143" s="79">
        <v>686</v>
      </c>
      <c r="F143" s="80">
        <f t="shared" si="13"/>
        <v>9316.42</v>
      </c>
      <c r="G143" s="80"/>
      <c r="H143" s="83"/>
      <c r="I143" s="84">
        <v>686</v>
      </c>
      <c r="J143" s="80">
        <f t="shared" si="14"/>
        <v>1661.9700000000003</v>
      </c>
      <c r="K143" s="80"/>
      <c r="L143" s="83"/>
      <c r="M143" s="3"/>
      <c r="N143" s="85">
        <v>686</v>
      </c>
      <c r="O143" s="85">
        <v>1834.3910000000001</v>
      </c>
      <c r="S143" s="91">
        <v>686</v>
      </c>
      <c r="T143" s="91">
        <v>611.76099999999997</v>
      </c>
      <c r="W143" s="92">
        <v>686</v>
      </c>
      <c r="X143" s="92">
        <v>9928.1810000000005</v>
      </c>
      <c r="AA143" s="94">
        <v>686</v>
      </c>
      <c r="AB143" s="94">
        <v>2273.7310000000002</v>
      </c>
      <c r="AE143" s="3"/>
      <c r="AF143" s="3"/>
      <c r="AG143" s="3"/>
      <c r="AI143" s="3"/>
      <c r="AJ143" s="3"/>
      <c r="AK143" s="3"/>
      <c r="AL143" s="3"/>
      <c r="AN143" s="3"/>
      <c r="AO143" s="3"/>
      <c r="AP143" s="3"/>
      <c r="AQ143" s="3"/>
      <c r="AS143" s="3"/>
      <c r="AT143" s="3"/>
      <c r="AU143" s="3"/>
      <c r="AV143" s="3"/>
      <c r="AX143" s="3"/>
      <c r="AY143" s="3"/>
      <c r="AZ143" s="3"/>
      <c r="BA143" s="3"/>
    </row>
    <row r="144" spans="1:53" x14ac:dyDescent="0.2">
      <c r="A144" s="79">
        <v>687</v>
      </c>
      <c r="B144" s="80">
        <f t="shared" si="12"/>
        <v>609.25599999999986</v>
      </c>
      <c r="C144" s="80"/>
      <c r="D144" s="83"/>
      <c r="E144" s="79">
        <v>687</v>
      </c>
      <c r="F144" s="80">
        <f t="shared" si="13"/>
        <v>9106.43</v>
      </c>
      <c r="G144" s="80"/>
      <c r="H144" s="83"/>
      <c r="I144" s="84">
        <v>687</v>
      </c>
      <c r="J144" s="80">
        <f t="shared" si="14"/>
        <v>1535.7700000000004</v>
      </c>
      <c r="K144" s="80"/>
      <c r="L144" s="83"/>
      <c r="M144" s="3"/>
      <c r="N144" s="85">
        <v>687</v>
      </c>
      <c r="O144" s="85">
        <v>1811.086</v>
      </c>
      <c r="S144" s="91">
        <v>687</v>
      </c>
      <c r="T144" s="91">
        <v>609.25599999999986</v>
      </c>
      <c r="W144" s="92">
        <v>687</v>
      </c>
      <c r="X144" s="92">
        <v>9715.6859999999997</v>
      </c>
      <c r="AA144" s="94">
        <v>687</v>
      </c>
      <c r="AB144" s="94">
        <v>2145.0260000000003</v>
      </c>
      <c r="AE144" s="3"/>
      <c r="AF144" s="3"/>
      <c r="AG144" s="3"/>
      <c r="AI144" s="3"/>
      <c r="AJ144" s="3"/>
      <c r="AK144" s="3"/>
      <c r="AL144" s="3"/>
      <c r="AN144" s="3"/>
      <c r="AO144" s="3"/>
      <c r="AP144" s="3"/>
      <c r="AQ144" s="3"/>
      <c r="AS144" s="3"/>
      <c r="AT144" s="3"/>
      <c r="AU144" s="3"/>
      <c r="AV144" s="3"/>
      <c r="AX144" s="3"/>
      <c r="AY144" s="3"/>
      <c r="AZ144" s="3"/>
      <c r="BA144" s="3"/>
    </row>
    <row r="145" spans="1:53" x14ac:dyDescent="0.2">
      <c r="A145" s="79">
        <v>688</v>
      </c>
      <c r="B145" s="80">
        <f t="shared" si="12"/>
        <v>605.26199999999994</v>
      </c>
      <c r="C145" s="80"/>
      <c r="D145" s="83"/>
      <c r="E145" s="79">
        <v>688</v>
      </c>
      <c r="F145" s="80">
        <f t="shared" si="13"/>
        <v>8564.6299999999992</v>
      </c>
      <c r="G145" s="80"/>
      <c r="H145" s="83"/>
      <c r="I145" s="84">
        <v>688</v>
      </c>
      <c r="J145" s="80">
        <f t="shared" si="14"/>
        <v>1451.1599999999996</v>
      </c>
      <c r="K145" s="80"/>
      <c r="L145" s="83"/>
      <c r="M145" s="3"/>
      <c r="N145" s="85">
        <v>688</v>
      </c>
      <c r="O145" s="85">
        <v>1907.2619999999999</v>
      </c>
      <c r="S145" s="91">
        <v>688</v>
      </c>
      <c r="T145" s="91">
        <v>605.26199999999994</v>
      </c>
      <c r="W145" s="92">
        <v>688</v>
      </c>
      <c r="X145" s="92">
        <v>9169.8919999999998</v>
      </c>
      <c r="AA145" s="94">
        <v>688</v>
      </c>
      <c r="AB145" s="94">
        <v>2056.4219999999996</v>
      </c>
      <c r="AE145" s="3"/>
      <c r="AF145" s="3"/>
      <c r="AG145" s="3"/>
      <c r="AI145" s="3"/>
      <c r="AJ145" s="3"/>
      <c r="AK145" s="3"/>
      <c r="AL145" s="3"/>
      <c r="AN145" s="3"/>
      <c r="AO145" s="3"/>
      <c r="AP145" s="3"/>
      <c r="AQ145" s="3"/>
      <c r="AS145" s="3"/>
      <c r="AT145" s="3"/>
      <c r="AU145" s="3"/>
      <c r="AV145" s="3"/>
      <c r="AX145" s="3"/>
      <c r="AY145" s="3"/>
      <c r="AZ145" s="3"/>
      <c r="BA145" s="3"/>
    </row>
    <row r="146" spans="1:53" x14ac:dyDescent="0.2">
      <c r="A146" s="79">
        <v>689</v>
      </c>
      <c r="B146" s="80">
        <f t="shared" si="12"/>
        <v>582.24399999999991</v>
      </c>
      <c r="C146" s="80"/>
      <c r="D146" s="83"/>
      <c r="E146" s="79">
        <v>689</v>
      </c>
      <c r="F146" s="80">
        <f t="shared" si="13"/>
        <v>8265.5099999999984</v>
      </c>
      <c r="G146" s="80"/>
      <c r="H146" s="83"/>
      <c r="I146" s="84">
        <v>689</v>
      </c>
      <c r="J146" s="80">
        <f t="shared" si="14"/>
        <v>1458.15</v>
      </c>
      <c r="K146" s="80"/>
      <c r="L146" s="83"/>
      <c r="M146" s="3"/>
      <c r="N146" s="85">
        <v>689</v>
      </c>
      <c r="O146" s="85">
        <v>1634.644</v>
      </c>
      <c r="S146" s="91">
        <v>689</v>
      </c>
      <c r="T146" s="91">
        <v>582.24399999999991</v>
      </c>
      <c r="W146" s="92">
        <v>689</v>
      </c>
      <c r="X146" s="92">
        <v>8847.753999999999</v>
      </c>
      <c r="AA146" s="94">
        <v>689</v>
      </c>
      <c r="AB146" s="94">
        <v>2040.394</v>
      </c>
      <c r="AE146" s="3"/>
      <c r="AF146" s="3"/>
      <c r="AG146" s="3"/>
      <c r="AI146" s="3"/>
      <c r="AJ146" s="3"/>
      <c r="AK146" s="3"/>
      <c r="AL146" s="3"/>
      <c r="AN146" s="3"/>
      <c r="AO146" s="3"/>
      <c r="AP146" s="3"/>
      <c r="AQ146" s="3"/>
      <c r="AS146" s="3"/>
      <c r="AT146" s="3"/>
      <c r="AU146" s="3"/>
      <c r="AV146" s="3"/>
      <c r="AX146" s="3"/>
      <c r="AY146" s="3"/>
      <c r="AZ146" s="3"/>
      <c r="BA146" s="3"/>
    </row>
    <row r="147" spans="1:53" x14ac:dyDescent="0.2">
      <c r="A147" s="79">
        <v>690</v>
      </c>
      <c r="B147" s="80">
        <f t="shared" si="12"/>
        <v>581.75099999999998</v>
      </c>
      <c r="C147" s="80"/>
      <c r="D147" s="83"/>
      <c r="E147" s="79">
        <v>690</v>
      </c>
      <c r="F147" s="80">
        <f t="shared" si="13"/>
        <v>7928.92</v>
      </c>
      <c r="G147" s="80"/>
      <c r="H147" s="83"/>
      <c r="I147" s="84">
        <v>690</v>
      </c>
      <c r="J147" s="80">
        <f t="shared" si="14"/>
        <v>1273.1600000000001</v>
      </c>
      <c r="K147" s="80"/>
      <c r="L147" s="83"/>
      <c r="M147" s="3"/>
      <c r="N147" s="85">
        <v>690</v>
      </c>
      <c r="O147" s="85">
        <v>1577.0810000000001</v>
      </c>
      <c r="S147" s="91">
        <v>690</v>
      </c>
      <c r="T147" s="91">
        <v>581.75099999999998</v>
      </c>
      <c r="W147" s="92">
        <v>690</v>
      </c>
      <c r="X147" s="92">
        <v>8510.6710000000003</v>
      </c>
      <c r="AA147" s="94">
        <v>690</v>
      </c>
      <c r="AB147" s="94">
        <v>1854.9110000000001</v>
      </c>
      <c r="AE147" s="3"/>
      <c r="AF147" s="3"/>
      <c r="AG147" s="3"/>
      <c r="AI147" s="3"/>
      <c r="AJ147" s="3"/>
      <c r="AK147" s="3"/>
      <c r="AL147" s="3"/>
      <c r="AN147" s="3"/>
      <c r="AO147" s="3"/>
      <c r="AP147" s="3"/>
      <c r="AQ147" s="3"/>
      <c r="AS147" s="3"/>
      <c r="AT147" s="3"/>
      <c r="AU147" s="3"/>
      <c r="AV147" s="3"/>
      <c r="AX147" s="3"/>
      <c r="AY147" s="3"/>
      <c r="AZ147" s="3"/>
      <c r="BA147" s="3"/>
    </row>
    <row r="148" spans="1:53" x14ac:dyDescent="0.2">
      <c r="A148" s="79">
        <v>691</v>
      </c>
      <c r="B148" s="80">
        <f t="shared" si="12"/>
        <v>550.47599999999989</v>
      </c>
      <c r="C148" s="80"/>
      <c r="D148" s="83"/>
      <c r="E148" s="79">
        <v>691</v>
      </c>
      <c r="F148" s="80">
        <f t="shared" si="13"/>
        <v>7604.21</v>
      </c>
      <c r="G148" s="80"/>
      <c r="H148" s="83"/>
      <c r="I148" s="84">
        <v>691</v>
      </c>
      <c r="J148" s="80">
        <f t="shared" si="14"/>
        <v>1255.1100000000001</v>
      </c>
      <c r="K148" s="80"/>
      <c r="L148" s="83"/>
      <c r="M148" s="3"/>
      <c r="N148" s="85">
        <v>691</v>
      </c>
      <c r="O148" s="85">
        <v>1570.566</v>
      </c>
      <c r="S148" s="91">
        <v>691</v>
      </c>
      <c r="T148" s="91">
        <v>550.47599999999989</v>
      </c>
      <c r="W148" s="92">
        <v>691</v>
      </c>
      <c r="X148" s="92">
        <v>8154.6859999999997</v>
      </c>
      <c r="AA148" s="94">
        <v>691</v>
      </c>
      <c r="AB148" s="94">
        <v>1805.586</v>
      </c>
      <c r="AE148" s="3"/>
      <c r="AF148" s="3"/>
      <c r="AG148" s="3"/>
      <c r="AI148" s="3"/>
      <c r="AJ148" s="3"/>
      <c r="AK148" s="3"/>
      <c r="AL148" s="3"/>
      <c r="AN148" s="3"/>
      <c r="AO148" s="3"/>
      <c r="AP148" s="3"/>
      <c r="AQ148" s="3"/>
      <c r="AS148" s="3"/>
      <c r="AT148" s="3"/>
      <c r="AU148" s="3"/>
      <c r="AV148" s="3"/>
      <c r="AX148" s="3"/>
      <c r="AY148" s="3"/>
      <c r="AZ148" s="3"/>
      <c r="BA148" s="3"/>
    </row>
    <row r="149" spans="1:53" x14ac:dyDescent="0.2">
      <c r="A149" s="79">
        <v>692</v>
      </c>
      <c r="B149" s="80">
        <f t="shared" si="12"/>
        <v>557.72399999999993</v>
      </c>
      <c r="C149" s="80"/>
      <c r="D149" s="83"/>
      <c r="E149" s="79">
        <v>692</v>
      </c>
      <c r="F149" s="80">
        <f t="shared" si="13"/>
        <v>7312.71</v>
      </c>
      <c r="G149" s="80"/>
      <c r="H149" s="83"/>
      <c r="I149" s="84">
        <v>692</v>
      </c>
      <c r="J149" s="80">
        <f t="shared" si="14"/>
        <v>1215.33</v>
      </c>
      <c r="K149" s="80"/>
      <c r="L149" s="83"/>
      <c r="M149" s="3"/>
      <c r="N149" s="85">
        <v>692</v>
      </c>
      <c r="O149" s="85">
        <v>1498.9939999999999</v>
      </c>
      <c r="S149" s="91">
        <v>692</v>
      </c>
      <c r="T149" s="91">
        <v>557.72399999999993</v>
      </c>
      <c r="W149" s="92">
        <v>692</v>
      </c>
      <c r="X149" s="92">
        <v>7870.4340000000002</v>
      </c>
      <c r="AA149" s="94">
        <v>692</v>
      </c>
      <c r="AB149" s="94">
        <v>1773.0539999999999</v>
      </c>
      <c r="AE149" s="3"/>
      <c r="AF149" s="3"/>
      <c r="AG149" s="3"/>
      <c r="AI149" s="3"/>
      <c r="AJ149" s="3"/>
      <c r="AK149" s="3"/>
      <c r="AL149" s="3"/>
      <c r="AN149" s="3"/>
      <c r="AO149" s="3"/>
      <c r="AP149" s="3"/>
      <c r="AQ149" s="3"/>
      <c r="AS149" s="3"/>
      <c r="AT149" s="3"/>
      <c r="AU149" s="3"/>
      <c r="AV149" s="3"/>
      <c r="AX149" s="3"/>
      <c r="AY149" s="3"/>
      <c r="AZ149" s="3"/>
      <c r="BA149" s="3"/>
    </row>
    <row r="150" spans="1:53" x14ac:dyDescent="0.2">
      <c r="A150" s="79">
        <v>693</v>
      </c>
      <c r="B150" s="80">
        <f t="shared" si="12"/>
        <v>501.19199999999995</v>
      </c>
      <c r="C150" s="80"/>
      <c r="D150" s="83"/>
      <c r="E150" s="79">
        <v>693</v>
      </c>
      <c r="F150" s="80">
        <f t="shared" si="13"/>
        <v>7063.0679999999993</v>
      </c>
      <c r="G150" s="80"/>
      <c r="H150" s="83"/>
      <c r="I150" s="84">
        <v>693</v>
      </c>
      <c r="J150" s="80">
        <f t="shared" si="14"/>
        <v>1162.4580000000001</v>
      </c>
      <c r="K150" s="80"/>
      <c r="L150" s="83"/>
      <c r="M150" s="3"/>
      <c r="N150" s="85">
        <v>693</v>
      </c>
      <c r="O150" s="85">
        <v>1422.89</v>
      </c>
      <c r="S150" s="91">
        <v>693</v>
      </c>
      <c r="T150" s="91">
        <v>501.19199999999995</v>
      </c>
      <c r="W150" s="92">
        <v>693</v>
      </c>
      <c r="X150" s="92">
        <v>7564.2599999999993</v>
      </c>
      <c r="AA150" s="94">
        <v>693</v>
      </c>
      <c r="AB150" s="94">
        <v>1663.65</v>
      </c>
      <c r="AE150" s="3"/>
      <c r="AF150" s="3"/>
      <c r="AG150" s="3"/>
      <c r="AI150" s="3"/>
      <c r="AJ150" s="3"/>
      <c r="AK150" s="3"/>
      <c r="AL150" s="3"/>
      <c r="AN150" s="3"/>
      <c r="AO150" s="3"/>
      <c r="AP150" s="3"/>
      <c r="AQ150" s="3"/>
      <c r="AS150" s="3"/>
      <c r="AT150" s="3"/>
      <c r="AU150" s="3"/>
      <c r="AV150" s="3"/>
      <c r="AX150" s="3"/>
      <c r="AY150" s="3"/>
      <c r="AZ150" s="3"/>
      <c r="BA150" s="3"/>
    </row>
    <row r="151" spans="1:53" x14ac:dyDescent="0.2">
      <c r="A151" s="79">
        <v>694</v>
      </c>
      <c r="B151" s="80">
        <f t="shared" si="12"/>
        <v>508.45400000000001</v>
      </c>
      <c r="C151" s="80"/>
      <c r="D151" s="83"/>
      <c r="E151" s="79">
        <v>694</v>
      </c>
      <c r="F151" s="80">
        <f t="shared" si="13"/>
        <v>6779.26</v>
      </c>
      <c r="G151" s="80"/>
      <c r="H151" s="83"/>
      <c r="I151" s="84">
        <v>694</v>
      </c>
      <c r="J151" s="80">
        <f t="shared" si="14"/>
        <v>1076.1300000000001</v>
      </c>
      <c r="K151" s="80"/>
      <c r="L151" s="83"/>
      <c r="M151" s="3"/>
      <c r="N151" s="85">
        <v>694</v>
      </c>
      <c r="O151" s="85">
        <v>1360.104</v>
      </c>
      <c r="S151" s="91">
        <v>694</v>
      </c>
      <c r="T151" s="91">
        <v>508.45400000000001</v>
      </c>
      <c r="W151" s="92">
        <v>694</v>
      </c>
      <c r="X151" s="92">
        <v>7287.7139999999999</v>
      </c>
      <c r="AA151" s="94">
        <v>694</v>
      </c>
      <c r="AB151" s="94">
        <v>1584.5840000000001</v>
      </c>
      <c r="AE151" s="3"/>
      <c r="AF151" s="3"/>
      <c r="AG151" s="3"/>
      <c r="AI151" s="3"/>
      <c r="AJ151" s="3"/>
      <c r="AK151" s="3"/>
      <c r="AL151" s="3"/>
      <c r="AN151" s="3"/>
      <c r="AO151" s="3"/>
      <c r="AP151" s="3"/>
      <c r="AQ151" s="3"/>
      <c r="AS151" s="3"/>
      <c r="AT151" s="3"/>
      <c r="AU151" s="3"/>
      <c r="AV151" s="3"/>
      <c r="AX151" s="3"/>
      <c r="AY151" s="3"/>
      <c r="AZ151" s="3"/>
      <c r="BA151" s="3"/>
    </row>
    <row r="152" spans="1:53" x14ac:dyDescent="0.2">
      <c r="A152" s="79">
        <v>695</v>
      </c>
      <c r="B152" s="80">
        <f t="shared" si="12"/>
        <v>517.95699999999999</v>
      </c>
      <c r="C152" s="80"/>
      <c r="D152" s="83"/>
      <c r="E152" s="79">
        <v>695</v>
      </c>
      <c r="F152" s="80">
        <f t="shared" si="13"/>
        <v>6461.4699999999993</v>
      </c>
      <c r="G152" s="80"/>
      <c r="H152" s="83"/>
      <c r="I152" s="84">
        <v>695</v>
      </c>
      <c r="J152" s="80">
        <f t="shared" si="14"/>
        <v>1075.1300000000001</v>
      </c>
      <c r="K152" s="80"/>
      <c r="L152" s="83"/>
      <c r="M152" s="3"/>
      <c r="N152" s="85">
        <v>695</v>
      </c>
      <c r="O152" s="85">
        <v>1353.337</v>
      </c>
      <c r="S152" s="91">
        <v>695</v>
      </c>
      <c r="T152" s="91">
        <v>517.95699999999999</v>
      </c>
      <c r="W152" s="92">
        <v>695</v>
      </c>
      <c r="X152" s="92">
        <v>6979.4269999999997</v>
      </c>
      <c r="AA152" s="94">
        <v>695</v>
      </c>
      <c r="AB152" s="94">
        <v>1593.087</v>
      </c>
      <c r="AE152" s="3"/>
      <c r="AF152" s="3"/>
      <c r="AG152" s="3"/>
      <c r="AI152" s="3"/>
      <c r="AJ152" s="3"/>
      <c r="AK152" s="3"/>
      <c r="AL152" s="3"/>
      <c r="AN152" s="3"/>
      <c r="AO152" s="3"/>
      <c r="AP152" s="3"/>
      <c r="AQ152" s="3"/>
      <c r="AS152" s="3"/>
      <c r="AT152" s="3"/>
      <c r="AU152" s="3"/>
      <c r="AV152" s="3"/>
      <c r="AX152" s="3"/>
      <c r="AY152" s="3"/>
      <c r="AZ152" s="3"/>
      <c r="BA152" s="3"/>
    </row>
    <row r="153" spans="1:53" x14ac:dyDescent="0.2">
      <c r="A153" s="79">
        <v>696</v>
      </c>
      <c r="B153" s="80">
        <f t="shared" si="12"/>
        <v>480.42899999999997</v>
      </c>
      <c r="C153" s="80"/>
      <c r="D153" s="83"/>
      <c r="E153" s="84">
        <v>696</v>
      </c>
      <c r="F153" s="80">
        <f t="shared" si="13"/>
        <v>6322.723</v>
      </c>
      <c r="G153" s="80"/>
      <c r="H153" s="83"/>
      <c r="I153" s="84">
        <v>696</v>
      </c>
      <c r="J153" s="80">
        <f t="shared" si="14"/>
        <v>1036.0529999999999</v>
      </c>
      <c r="K153" s="80"/>
      <c r="L153" s="83"/>
      <c r="N153" s="85">
        <v>696</v>
      </c>
      <c r="O153" s="85">
        <v>1292.2619999999999</v>
      </c>
      <c r="S153" s="91">
        <v>696</v>
      </c>
      <c r="T153" s="91">
        <v>480.42899999999997</v>
      </c>
      <c r="W153" s="92">
        <v>696</v>
      </c>
      <c r="X153" s="92">
        <v>6803.152</v>
      </c>
      <c r="AA153" s="94">
        <v>696</v>
      </c>
      <c r="AB153" s="94">
        <v>1516.482</v>
      </c>
      <c r="AE153" s="3"/>
      <c r="AF153" s="3"/>
      <c r="AG153" s="3"/>
      <c r="AI153" s="3"/>
      <c r="AJ153" s="3"/>
      <c r="AK153" s="3"/>
      <c r="AL153" s="3"/>
      <c r="AN153" s="3"/>
      <c r="AO153" s="3"/>
      <c r="AP153" s="3"/>
      <c r="AQ153" s="3"/>
      <c r="AS153" s="3"/>
      <c r="AT153" s="3"/>
      <c r="AU153" s="3"/>
      <c r="AV153" s="3"/>
      <c r="AX153" s="3"/>
      <c r="AY153" s="3"/>
      <c r="AZ153" s="3"/>
      <c r="BA153" s="3"/>
    </row>
    <row r="154" spans="1:53" x14ac:dyDescent="0.2">
      <c r="A154" s="79">
        <v>697</v>
      </c>
      <c r="B154" s="80">
        <f t="shared" si="12"/>
        <v>479.68199999999996</v>
      </c>
      <c r="C154" s="80"/>
      <c r="D154" s="83"/>
      <c r="E154" s="84">
        <v>697</v>
      </c>
      <c r="F154" s="80">
        <f t="shared" si="13"/>
        <v>5974.4579999999996</v>
      </c>
      <c r="G154" s="80"/>
      <c r="H154" s="83"/>
      <c r="I154" s="84">
        <v>697</v>
      </c>
      <c r="J154" s="80">
        <f t="shared" si="14"/>
        <v>962.47800000000007</v>
      </c>
      <c r="K154" s="80"/>
      <c r="L154" s="83"/>
      <c r="N154" s="85">
        <v>697</v>
      </c>
      <c r="O154" s="85">
        <v>1275.25</v>
      </c>
      <c r="S154" s="91">
        <v>697</v>
      </c>
      <c r="T154" s="91">
        <v>479.68199999999996</v>
      </c>
      <c r="W154" s="92">
        <v>697</v>
      </c>
      <c r="X154" s="92">
        <v>6454.1399999999994</v>
      </c>
      <c r="AA154" s="94">
        <v>697</v>
      </c>
      <c r="AB154" s="94">
        <v>1442.16</v>
      </c>
      <c r="AE154" s="3"/>
      <c r="AF154" s="3"/>
      <c r="AG154" s="3"/>
      <c r="AI154" s="3"/>
      <c r="AJ154" s="3"/>
      <c r="AK154" s="3"/>
      <c r="AL154" s="3"/>
      <c r="AN154" s="3"/>
      <c r="AO154" s="3"/>
      <c r="AP154" s="3"/>
      <c r="AQ154" s="3"/>
      <c r="AS154" s="3"/>
      <c r="AT154" s="3"/>
      <c r="AU154" s="3"/>
      <c r="AV154" s="3"/>
      <c r="AX154" s="3"/>
      <c r="AY154" s="3"/>
      <c r="AZ154" s="3"/>
      <c r="BA154" s="3"/>
    </row>
    <row r="155" spans="1:53" x14ac:dyDescent="0.2">
      <c r="A155" s="79">
        <v>698</v>
      </c>
      <c r="B155" s="80">
        <f t="shared" si="12"/>
        <v>449.17199999999997</v>
      </c>
      <c r="C155" s="80"/>
      <c r="D155" s="83"/>
      <c r="E155" s="84">
        <v>698</v>
      </c>
      <c r="F155" s="80">
        <f t="shared" si="13"/>
        <v>5778.4630000000006</v>
      </c>
      <c r="G155" s="80"/>
      <c r="H155" s="83"/>
      <c r="I155" s="84">
        <v>698</v>
      </c>
      <c r="J155" s="80">
        <f t="shared" si="14"/>
        <v>916.93299999999999</v>
      </c>
      <c r="K155" s="80"/>
      <c r="L155" s="83"/>
      <c r="N155" s="85">
        <v>698</v>
      </c>
      <c r="O155" s="85">
        <v>1191.4349999999999</v>
      </c>
      <c r="S155" s="91">
        <v>698</v>
      </c>
      <c r="T155" s="91">
        <v>449.17199999999997</v>
      </c>
      <c r="W155" s="92">
        <v>698</v>
      </c>
      <c r="X155" s="92">
        <v>6227.6350000000002</v>
      </c>
      <c r="AA155" s="94">
        <v>698</v>
      </c>
      <c r="AB155" s="94">
        <v>1366.105</v>
      </c>
      <c r="AE155" s="3"/>
      <c r="AF155" s="3"/>
      <c r="AG155" s="3"/>
      <c r="AI155" s="3"/>
      <c r="AJ155" s="3"/>
      <c r="AK155" s="3"/>
      <c r="AL155" s="3"/>
      <c r="AN155" s="3"/>
      <c r="AO155" s="3"/>
      <c r="AP155" s="3"/>
      <c r="AQ155" s="3"/>
      <c r="AS155" s="3"/>
      <c r="AT155" s="3"/>
      <c r="AU155" s="3"/>
      <c r="AV155" s="3"/>
      <c r="AX155" s="3"/>
      <c r="AY155" s="3"/>
      <c r="AZ155" s="3"/>
      <c r="BA155" s="3"/>
    </row>
    <row r="156" spans="1:53" x14ac:dyDescent="0.2">
      <c r="A156" s="79">
        <v>699</v>
      </c>
      <c r="B156" s="80">
        <f t="shared" si="12"/>
        <v>443.66300000000001</v>
      </c>
      <c r="C156" s="80"/>
      <c r="D156" s="83"/>
      <c r="E156" s="84">
        <v>699</v>
      </c>
      <c r="F156" s="80">
        <f t="shared" si="13"/>
        <v>5521.7289999999994</v>
      </c>
      <c r="G156" s="80"/>
      <c r="H156" s="83"/>
      <c r="I156" s="84">
        <v>699</v>
      </c>
      <c r="J156" s="80">
        <f t="shared" si="14"/>
        <v>932.17900000000009</v>
      </c>
      <c r="K156" s="80"/>
      <c r="L156" s="83"/>
      <c r="N156" s="85">
        <v>699</v>
      </c>
      <c r="O156" s="85">
        <v>1192.422</v>
      </c>
      <c r="S156" s="91">
        <v>699</v>
      </c>
      <c r="T156" s="91">
        <v>443.66300000000001</v>
      </c>
      <c r="W156" s="92">
        <v>699</v>
      </c>
      <c r="X156" s="92">
        <v>5965.3919999999998</v>
      </c>
      <c r="AA156" s="94">
        <v>699</v>
      </c>
      <c r="AB156" s="94">
        <v>1375.8420000000001</v>
      </c>
      <c r="AE156" s="3"/>
      <c r="AF156" s="3"/>
      <c r="AG156" s="3"/>
      <c r="AI156" s="3"/>
      <c r="AJ156" s="3"/>
      <c r="AK156" s="3"/>
      <c r="AL156" s="3"/>
      <c r="AN156" s="3"/>
      <c r="AO156" s="3"/>
      <c r="AP156" s="3"/>
      <c r="AQ156" s="3"/>
      <c r="AS156" s="3"/>
      <c r="AT156" s="3"/>
      <c r="AU156" s="3"/>
      <c r="AV156" s="3"/>
      <c r="AX156" s="3"/>
      <c r="AY156" s="3"/>
      <c r="AZ156" s="3"/>
      <c r="BA156" s="3"/>
    </row>
    <row r="157" spans="1:53" x14ac:dyDescent="0.2">
      <c r="A157" s="79">
        <v>700</v>
      </c>
      <c r="B157" s="80">
        <f t="shared" si="12"/>
        <v>478.67599999999999</v>
      </c>
      <c r="C157" s="80"/>
      <c r="D157" s="83"/>
      <c r="E157" s="84">
        <v>700</v>
      </c>
      <c r="F157" s="80">
        <f t="shared" si="13"/>
        <v>5422.9579999999996</v>
      </c>
      <c r="G157" s="80"/>
      <c r="H157" s="83"/>
      <c r="I157" s="84">
        <v>700</v>
      </c>
      <c r="J157" s="80">
        <f t="shared" si="14"/>
        <v>867.37799999999993</v>
      </c>
      <c r="K157" s="80"/>
      <c r="L157" s="83"/>
      <c r="N157" s="85">
        <v>700</v>
      </c>
      <c r="O157" s="85">
        <v>1174.404</v>
      </c>
      <c r="S157" s="91">
        <v>700</v>
      </c>
      <c r="T157" s="91">
        <v>478.67599999999999</v>
      </c>
      <c r="W157" s="92">
        <v>700</v>
      </c>
      <c r="X157" s="92">
        <v>5901.634</v>
      </c>
      <c r="AA157" s="94">
        <v>700</v>
      </c>
      <c r="AB157" s="94">
        <v>1346.0539999999999</v>
      </c>
      <c r="AE157" s="3"/>
      <c r="AF157" s="3"/>
      <c r="AG157" s="3"/>
      <c r="AI157" s="3"/>
      <c r="AJ157" s="3"/>
      <c r="AK157" s="3"/>
      <c r="AL157" s="3"/>
      <c r="AN157" s="3"/>
      <c r="AO157" s="3"/>
      <c r="AP157" s="3"/>
      <c r="AQ157" s="3"/>
      <c r="AS157" s="3"/>
      <c r="AT157" s="3"/>
      <c r="AU157" s="3"/>
      <c r="AV157" s="3"/>
      <c r="AX157" s="3"/>
      <c r="AY157" s="3"/>
      <c r="AZ157" s="3"/>
      <c r="BA157" s="3"/>
    </row>
  </sheetData>
  <phoneticPr fontId="5"/>
  <pageMargins left="0.75" right="0.75" top="1" bottom="1" header="0.5" footer="0.5"/>
  <pageSetup paperSize="9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43"/>
  <sheetViews>
    <sheetView workbookViewId="0"/>
  </sheetViews>
  <sheetFormatPr defaultColWidth="10.75" defaultRowHeight="12.75" x14ac:dyDescent="0.2"/>
  <cols>
    <col min="1" max="1" width="10.75" style="2"/>
    <col min="2" max="2" width="12.25" style="2" bestFit="1" customWidth="1"/>
    <col min="3" max="5" width="10.75" style="2"/>
    <col min="6" max="6" width="2.125" style="2" customWidth="1"/>
    <col min="7" max="16384" width="10.75" style="2"/>
  </cols>
  <sheetData>
    <row r="2" spans="1:9" x14ac:dyDescent="0.2">
      <c r="A2" s="2" t="s">
        <v>9</v>
      </c>
    </row>
    <row r="3" spans="1:9" x14ac:dyDescent="0.2">
      <c r="A3" s="23"/>
      <c r="B3" s="24"/>
      <c r="C3" s="24"/>
      <c r="D3" s="24"/>
      <c r="E3" s="24"/>
      <c r="F3" s="24"/>
      <c r="G3" s="24"/>
      <c r="H3" s="24"/>
      <c r="I3" s="25"/>
    </row>
    <row r="4" spans="1:9" x14ac:dyDescent="0.2">
      <c r="A4" s="26" t="s">
        <v>71</v>
      </c>
      <c r="B4" s="10">
        <f>'Exc 538'!$O$159</f>
        <v>2759956363.6964374</v>
      </c>
      <c r="C4" s="10"/>
      <c r="D4" s="10" t="s">
        <v>87</v>
      </c>
      <c r="E4" s="10">
        <f>(B15*B10+B16*B11+B17*B12)/B14</f>
        <v>0.95659752911175877</v>
      </c>
      <c r="F4" s="10" t="s">
        <v>13</v>
      </c>
      <c r="G4" s="10">
        <f>SQRT(B15/B14*E14)</f>
        <v>2.9229591112064524E-2</v>
      </c>
      <c r="H4" s="10" t="s">
        <v>2</v>
      </c>
      <c r="I4" s="27"/>
    </row>
    <row r="5" spans="1:9" x14ac:dyDescent="0.2">
      <c r="A5" s="26" t="s">
        <v>72</v>
      </c>
      <c r="B5" s="10">
        <f>'Exc 538'!$R$159</f>
        <v>25944715375.157104</v>
      </c>
      <c r="C5" s="10"/>
      <c r="D5" s="10" t="s">
        <v>88</v>
      </c>
      <c r="E5" s="10">
        <f>(B16*B10+B18*B11+B19*B12)/B14</f>
        <v>0.1918698703069176</v>
      </c>
      <c r="F5" s="10" t="s">
        <v>13</v>
      </c>
      <c r="G5" s="10">
        <f>SQRT(B18*E14/B14)</f>
        <v>2.8952285332219775E-3</v>
      </c>
      <c r="H5" s="10" t="s">
        <v>4</v>
      </c>
      <c r="I5" s="27"/>
    </row>
    <row r="6" spans="1:9" x14ac:dyDescent="0.2">
      <c r="A6" s="26" t="s">
        <v>73</v>
      </c>
      <c r="B6" s="10">
        <f>'Exc 538'!$S$159</f>
        <v>10776132931.478836</v>
      </c>
      <c r="C6" s="10"/>
      <c r="D6" s="10" t="s">
        <v>89</v>
      </c>
      <c r="E6" s="10">
        <f>(B17*B10+B19*B11+B20*B12)/B14</f>
        <v>9.8986474958490417E-2</v>
      </c>
      <c r="F6" s="10" t="s">
        <v>13</v>
      </c>
      <c r="G6" s="10">
        <f>SQRT(B20/B14*E14)</f>
        <v>6.6758828813346944E-4</v>
      </c>
      <c r="H6" s="10" t="s">
        <v>3</v>
      </c>
      <c r="I6" s="27"/>
    </row>
    <row r="7" spans="1:9" x14ac:dyDescent="0.2">
      <c r="A7" s="26" t="s">
        <v>74</v>
      </c>
      <c r="B7" s="10">
        <f>'Exc 538'!$P$159</f>
        <v>250343318551.36258</v>
      </c>
      <c r="C7" s="10"/>
      <c r="D7" s="10"/>
      <c r="E7" s="10"/>
      <c r="F7" s="10"/>
      <c r="G7" s="10"/>
      <c r="H7" s="10"/>
      <c r="I7" s="27"/>
    </row>
    <row r="8" spans="1:9" x14ac:dyDescent="0.2">
      <c r="A8" s="26" t="s">
        <v>75</v>
      </c>
      <c r="B8" s="10">
        <f>'Exc 538'!$T$159</f>
        <v>82312582759.575684</v>
      </c>
      <c r="C8" s="10"/>
      <c r="D8" s="10"/>
      <c r="E8" s="10"/>
      <c r="F8" s="10"/>
      <c r="G8" s="10"/>
      <c r="H8" s="10"/>
      <c r="I8" s="27"/>
    </row>
    <row r="9" spans="1:9" x14ac:dyDescent="0.2">
      <c r="A9" s="26" t="s">
        <v>76</v>
      </c>
      <c r="B9" s="10">
        <f>'Exc 538'!$Q$159</f>
        <v>163433528798.76761</v>
      </c>
      <c r="C9" s="10"/>
      <c r="D9" s="10"/>
      <c r="E9" s="10"/>
      <c r="F9" s="10"/>
      <c r="G9" s="10"/>
      <c r="H9" s="10"/>
      <c r="I9" s="27"/>
    </row>
    <row r="10" spans="1:9" x14ac:dyDescent="0.2">
      <c r="A10" s="26" t="s">
        <v>77</v>
      </c>
      <c r="B10" s="10">
        <f>'Exc 538'!$U$159</f>
        <v>8684868024.7205696</v>
      </c>
      <c r="C10" s="10"/>
      <c r="D10" s="10"/>
      <c r="E10" s="10"/>
      <c r="F10" s="10"/>
      <c r="G10" s="10"/>
      <c r="H10" s="10"/>
      <c r="I10" s="27"/>
    </row>
    <row r="11" spans="1:9" x14ac:dyDescent="0.2">
      <c r="A11" s="26" t="s">
        <v>78</v>
      </c>
      <c r="B11" s="10">
        <f>'Exc 538'!$V$159</f>
        <v>80999823096.133987</v>
      </c>
      <c r="C11" s="10"/>
      <c r="D11" s="10"/>
      <c r="E11" s="10"/>
      <c r="F11" s="10"/>
      <c r="G11" s="10"/>
      <c r="H11" s="10"/>
      <c r="I11" s="27"/>
    </row>
    <row r="12" spans="1:9" x14ac:dyDescent="0.2">
      <c r="A12" s="26" t="s">
        <v>79</v>
      </c>
      <c r="B12" s="10">
        <f>'Exc 538'!$W$159</f>
        <v>42279435620.155899</v>
      </c>
      <c r="C12" s="10"/>
      <c r="D12" s="10"/>
      <c r="E12" s="10"/>
      <c r="F12" s="10"/>
      <c r="G12" s="10"/>
      <c r="H12" s="10"/>
      <c r="I12" s="27"/>
    </row>
    <row r="13" spans="1:9" x14ac:dyDescent="0.2">
      <c r="A13" s="26"/>
      <c r="B13" s="10"/>
      <c r="C13" s="10"/>
      <c r="D13" s="10"/>
      <c r="E13" s="10"/>
      <c r="F13" s="10"/>
      <c r="G13" s="10"/>
      <c r="H13" s="10"/>
      <c r="I13" s="27"/>
    </row>
    <row r="14" spans="1:9" x14ac:dyDescent="0.2">
      <c r="A14" s="26" t="s">
        <v>80</v>
      </c>
      <c r="B14" s="10">
        <f>B4*B7*B9-B4*B8*B8-B9*B5*B5-B7*B6*B6+2*B5*B6*B8</f>
        <v>1.1661698372185905E+30</v>
      </c>
      <c r="D14" s="10" t="s">
        <v>14</v>
      </c>
      <c r="E14" s="10">
        <f>'Exc 538'!$I$159/'Exc 538'!$A$157</f>
        <v>29184.672654969283</v>
      </c>
      <c r="F14" s="10"/>
      <c r="G14" s="10"/>
      <c r="H14" s="10"/>
      <c r="I14" s="27"/>
    </row>
    <row r="15" spans="1:9" x14ac:dyDescent="0.2">
      <c r="A15" s="26" t="s">
        <v>81</v>
      </c>
      <c r="B15" s="10">
        <f>B7*B9-B8*B8</f>
        <v>3.4139130681491171E+22</v>
      </c>
      <c r="D15" s="10" t="s">
        <v>15</v>
      </c>
      <c r="E15" s="10">
        <f>SQRT('Exc 538'!$I$159/'Exc 538'!$X$159)</f>
        <v>1.2409967929816695E-2</v>
      </c>
      <c r="F15" s="10"/>
      <c r="G15" s="10"/>
      <c r="H15" s="10"/>
      <c r="I15" s="27"/>
    </row>
    <row r="16" spans="1:9" x14ac:dyDescent="0.2">
      <c r="A16" s="26" t="s">
        <v>82</v>
      </c>
      <c r="B16" s="10">
        <f>B8*B6-B5*B9</f>
        <v>-3.3532250536910269E+21</v>
      </c>
      <c r="D16" s="10" t="s">
        <v>16</v>
      </c>
      <c r="E16" s="10">
        <f>SQRT(1-'Exc 538'!$I$159/('Exc 538'!$X$159-1/('Exc 538'!$A$157+3)*'Exc 538'!$F$159^2))</f>
        <v>0.99976691076733637</v>
      </c>
      <c r="F16" s="10"/>
      <c r="G16" s="10"/>
      <c r="H16" s="10"/>
      <c r="I16" s="27"/>
    </row>
    <row r="17" spans="1:9" x14ac:dyDescent="0.2">
      <c r="A17" s="26" t="s">
        <v>83</v>
      </c>
      <c r="B17" s="10">
        <f>B5*B8-B6*B7</f>
        <v>-5.6215634772578009E+20</v>
      </c>
      <c r="C17" s="10"/>
      <c r="D17" s="10"/>
      <c r="E17" s="10"/>
      <c r="F17" s="10"/>
      <c r="G17" s="10"/>
      <c r="H17" s="10"/>
      <c r="I17" s="27"/>
    </row>
    <row r="18" spans="1:9" x14ac:dyDescent="0.2">
      <c r="A18" s="26" t="s">
        <v>84</v>
      </c>
      <c r="B18" s="10">
        <f>B4*B9-B6*B6</f>
        <v>3.3494436689262097E+20</v>
      </c>
      <c r="C18" s="10"/>
      <c r="D18" s="2" t="s">
        <v>50</v>
      </c>
      <c r="E18" s="2">
        <f>'Exc 538'!AD3</f>
        <v>0.53620172717382097</v>
      </c>
      <c r="F18" s="10"/>
      <c r="G18" s="10"/>
      <c r="H18" s="10"/>
      <c r="I18" s="27"/>
    </row>
    <row r="19" spans="1:9" x14ac:dyDescent="0.2">
      <c r="A19" s="26" t="s">
        <v>85</v>
      </c>
      <c r="B19" s="10">
        <f>B5*B6-B4*B8</f>
        <v>5.2404565152495174E+19</v>
      </c>
      <c r="C19" s="10"/>
      <c r="D19" s="10"/>
      <c r="E19" s="10"/>
      <c r="F19" s="10"/>
      <c r="G19" s="10"/>
      <c r="H19" s="10"/>
      <c r="I19" s="27"/>
    </row>
    <row r="20" spans="1:9" x14ac:dyDescent="0.2">
      <c r="A20" s="26" t="s">
        <v>86</v>
      </c>
      <c r="B20" s="10">
        <f>B4*B7-B5*B5</f>
        <v>1.7808379246804074E+19</v>
      </c>
      <c r="C20" s="10"/>
      <c r="D20" s="10"/>
      <c r="E20" s="10"/>
      <c r="F20" s="10"/>
      <c r="G20" s="10"/>
      <c r="H20" s="10"/>
      <c r="I20" s="27"/>
    </row>
    <row r="21" spans="1:9" x14ac:dyDescent="0.2">
      <c r="A21" s="28"/>
      <c r="B21" s="29"/>
      <c r="C21" s="29"/>
      <c r="D21" s="29"/>
      <c r="E21" s="29"/>
      <c r="F21" s="29"/>
      <c r="G21" s="29"/>
      <c r="H21" s="29"/>
      <c r="I21" s="30"/>
    </row>
    <row r="23" spans="1:9" x14ac:dyDescent="0.2">
      <c r="A23" s="2" t="s">
        <v>10</v>
      </c>
    </row>
    <row r="24" spans="1:9" x14ac:dyDescent="0.2">
      <c r="A24" s="23" t="s">
        <v>71</v>
      </c>
      <c r="B24" s="24">
        <f>'Exc 590'!$O$102</f>
        <v>40503826.621674016</v>
      </c>
      <c r="C24" s="24"/>
      <c r="D24" s="24" t="s">
        <v>48</v>
      </c>
      <c r="E24" s="24">
        <f>B31*B27+B32*B28</f>
        <v>0.97060608617059074</v>
      </c>
      <c r="F24" s="24" t="s">
        <v>13</v>
      </c>
      <c r="G24" s="24">
        <f>SQRT(B31*E30)</f>
        <v>3.8252728191392388E-2</v>
      </c>
      <c r="H24" s="24" t="s">
        <v>2</v>
      </c>
      <c r="I24" s="25"/>
    </row>
    <row r="25" spans="1:9" x14ac:dyDescent="0.2">
      <c r="A25" s="26" t="s">
        <v>72</v>
      </c>
      <c r="B25" s="10">
        <f>'Exc 590'!$P$102</f>
        <v>5434080294.8052235</v>
      </c>
      <c r="C25" s="10"/>
      <c r="D25" s="10" t="s">
        <v>49</v>
      </c>
      <c r="E25" s="10">
        <f>B32*B27+B33*B28</f>
        <v>7.4391403994795047E-2</v>
      </c>
      <c r="F25" s="10" t="s">
        <v>13</v>
      </c>
      <c r="G25" s="10">
        <f>SQRT(B33*E30)</f>
        <v>2.7831812067918567E-4</v>
      </c>
      <c r="H25" s="10" t="s">
        <v>3</v>
      </c>
      <c r="I25" s="27"/>
    </row>
    <row r="26" spans="1:9" x14ac:dyDescent="0.2">
      <c r="A26" s="26" t="s">
        <v>73</v>
      </c>
      <c r="B26" s="10">
        <f>'Exc 590'!$Q$102</f>
        <v>765134734778.65137</v>
      </c>
      <c r="C26" s="10"/>
      <c r="D26" s="10"/>
      <c r="E26" s="10"/>
      <c r="F26" s="10"/>
      <c r="G26" s="10"/>
      <c r="H26" s="10"/>
      <c r="I26" s="27"/>
    </row>
    <row r="27" spans="1:9" x14ac:dyDescent="0.2">
      <c r="A27" s="26" t="s">
        <v>74</v>
      </c>
      <c r="B27" s="10">
        <f>'Exc 590'!$R$102</f>
        <v>443562123.18320489</v>
      </c>
      <c r="C27" s="10"/>
      <c r="D27" s="10"/>
      <c r="E27" s="10"/>
      <c r="F27" s="10"/>
      <c r="G27" s="10"/>
      <c r="H27" s="10"/>
      <c r="I27" s="27"/>
    </row>
    <row r="28" spans="1:9" x14ac:dyDescent="0.2">
      <c r="A28" s="26" t="s">
        <v>75</v>
      </c>
      <c r="B28" s="10">
        <f>'Exc 590'!$S$102</f>
        <v>62193798572.246552</v>
      </c>
      <c r="C28" s="10"/>
      <c r="D28" s="10"/>
      <c r="E28" s="10"/>
      <c r="F28" s="10"/>
      <c r="G28" s="10"/>
      <c r="H28" s="10"/>
      <c r="I28" s="27"/>
    </row>
    <row r="29" spans="1:9" x14ac:dyDescent="0.2">
      <c r="A29" s="26"/>
      <c r="B29" s="10"/>
      <c r="C29" s="10"/>
      <c r="D29" s="10"/>
      <c r="E29" s="10"/>
      <c r="F29" s="10"/>
      <c r="G29" s="10"/>
      <c r="H29" s="10"/>
      <c r="I29" s="27"/>
    </row>
    <row r="30" spans="1:9" x14ac:dyDescent="0.2">
      <c r="A30" s="26" t="s">
        <v>1</v>
      </c>
      <c r="B30" s="10">
        <f>B24*B26-B25*B25</f>
        <v>1.4616559893046026E+18</v>
      </c>
      <c r="D30" s="10" t="s">
        <v>14</v>
      </c>
      <c r="E30" s="10">
        <f>'Exc 590'!$H$102/'Exc 590'!$A$100</f>
        <v>2795.3235382294274</v>
      </c>
      <c r="F30" s="10"/>
      <c r="G30" s="10"/>
      <c r="H30" s="10"/>
      <c r="I30" s="27"/>
    </row>
    <row r="31" spans="1:9" x14ac:dyDescent="0.2">
      <c r="A31" s="26" t="s">
        <v>81</v>
      </c>
      <c r="B31" s="10">
        <f>B26/B30</f>
        <v>5.2347114531557577E-7</v>
      </c>
      <c r="D31" s="10" t="s">
        <v>17</v>
      </c>
      <c r="E31" s="10">
        <f>SQRT('Exc 590'!$H$102/'Exc 590'!$T$102)</f>
        <v>7.2079750274029559E-3</v>
      </c>
      <c r="F31" s="10"/>
      <c r="G31" s="10"/>
      <c r="H31" s="10"/>
      <c r="I31" s="27"/>
    </row>
    <row r="32" spans="1:9" x14ac:dyDescent="0.2">
      <c r="A32" s="26" t="s">
        <v>82</v>
      </c>
      <c r="B32" s="10">
        <f>-B25/B30</f>
        <v>-3.7177559799077901E-9</v>
      </c>
      <c r="D32" s="10" t="s">
        <v>16</v>
      </c>
      <c r="E32" s="10">
        <f>SQRT(1-'Exc 590'!$H$102/('Exc 590'!$T$102-1/('Exc 590'!$A$100+2)*'Exc 590'!$E$102^2))</f>
        <v>0.99991007681814481</v>
      </c>
      <c r="F32" s="10"/>
      <c r="G32" s="10"/>
      <c r="H32" s="10"/>
      <c r="I32" s="27"/>
    </row>
    <row r="33" spans="1:9" x14ac:dyDescent="0.2">
      <c r="A33" s="26" t="s">
        <v>83</v>
      </c>
      <c r="B33" s="10">
        <f>B24/B30</f>
        <v>2.77109161923553E-11</v>
      </c>
      <c r="C33" s="10"/>
      <c r="D33" s="10"/>
      <c r="E33" s="10"/>
      <c r="F33" s="10"/>
      <c r="G33" s="10"/>
      <c r="H33" s="10"/>
      <c r="I33" s="27"/>
    </row>
    <row r="34" spans="1:9" x14ac:dyDescent="0.2">
      <c r="A34" s="26"/>
      <c r="B34" s="10"/>
      <c r="C34" s="10"/>
      <c r="D34" s="10"/>
      <c r="E34" s="10"/>
      <c r="F34" s="10"/>
      <c r="G34" s="10"/>
      <c r="H34" s="10"/>
      <c r="I34" s="27"/>
    </row>
    <row r="35" spans="1:9" x14ac:dyDescent="0.2">
      <c r="A35" s="26"/>
      <c r="B35" s="10"/>
      <c r="C35" s="10"/>
      <c r="D35" s="10"/>
      <c r="E35" s="10"/>
      <c r="F35" s="10"/>
      <c r="G35" s="10"/>
      <c r="H35" s="10"/>
      <c r="I35" s="27"/>
    </row>
    <row r="36" spans="1:9" x14ac:dyDescent="0.2">
      <c r="A36" s="26" t="s">
        <v>6</v>
      </c>
      <c r="B36" s="10">
        <f>0.722*51600</f>
        <v>37255.199999999997</v>
      </c>
      <c r="C36" s="10"/>
      <c r="D36" s="10"/>
      <c r="E36" s="10"/>
      <c r="F36" s="10"/>
      <c r="G36" s="10"/>
      <c r="H36" s="10"/>
      <c r="I36" s="27"/>
    </row>
    <row r="37" spans="1:9" x14ac:dyDescent="0.2">
      <c r="A37" s="28" t="s">
        <v>7</v>
      </c>
      <c r="B37" s="29">
        <f>0.484*72000</f>
        <v>34848</v>
      </c>
      <c r="C37" s="29"/>
      <c r="D37" s="29"/>
      <c r="E37" s="29"/>
      <c r="F37" s="29"/>
      <c r="G37" s="29"/>
      <c r="H37" s="29"/>
      <c r="I37" s="30"/>
    </row>
    <row r="39" spans="1:9" ht="20.25" x14ac:dyDescent="0.3">
      <c r="C39" s="4" t="str">
        <f>'3 Data'!N3</f>
        <v>Sample</v>
      </c>
    </row>
    <row r="40" spans="1:9" ht="20.25" x14ac:dyDescent="0.3">
      <c r="C40" s="4" t="s">
        <v>51</v>
      </c>
      <c r="D40" s="4" t="s">
        <v>8</v>
      </c>
      <c r="E40" s="4">
        <f>B37/B36*(E6-E25)/E25</f>
        <v>0.3092546821221448</v>
      </c>
      <c r="F40" s="4" t="s">
        <v>13</v>
      </c>
      <c r="G40" s="4">
        <f>B37/B36*E6/E25*SQRT((G25/E25)^2+(G6/E6)^2)</f>
        <v>9.599225228895121E-3</v>
      </c>
    </row>
    <row r="41" spans="1:9" ht="20.25" x14ac:dyDescent="0.3">
      <c r="C41" s="4"/>
      <c r="D41" s="4"/>
      <c r="E41" s="4"/>
      <c r="F41" s="4"/>
      <c r="G41" s="4"/>
    </row>
    <row r="42" spans="1:9" ht="20.25" x14ac:dyDescent="0.3">
      <c r="D42" s="4"/>
      <c r="E42" s="4"/>
      <c r="F42" s="4"/>
      <c r="G42" s="4"/>
    </row>
    <row r="43" spans="1:9" ht="20.25" x14ac:dyDescent="0.3">
      <c r="D43" s="4"/>
      <c r="E43" s="4"/>
      <c r="F43" s="4"/>
      <c r="G43" s="4"/>
    </row>
  </sheetData>
  <phoneticPr fontId="5" type="noConversion"/>
  <pageMargins left="0.75" right="0.75" top="1" bottom="1" header="0.5" footer="0.5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44"/>
  <sheetViews>
    <sheetView zoomScaleNormal="100" workbookViewId="0"/>
  </sheetViews>
  <sheetFormatPr defaultColWidth="10.75" defaultRowHeight="12" customHeight="1" x14ac:dyDescent="0.2"/>
  <cols>
    <col min="1" max="1" width="4.375" style="31" customWidth="1"/>
    <col min="2" max="2" width="6.625" style="31" bestFit="1" customWidth="1"/>
    <col min="3" max="3" width="14.75" style="31" bestFit="1" customWidth="1"/>
    <col min="4" max="4" width="17.75" style="31" bestFit="1" customWidth="1"/>
    <col min="5" max="5" width="12.75" style="31" customWidth="1"/>
    <col min="6" max="6" width="11.125" style="31" customWidth="1"/>
    <col min="7" max="7" width="7.625" style="31" customWidth="1"/>
    <col min="8" max="13" width="10.75" style="51"/>
    <col min="14" max="16384" width="10.75" style="31"/>
  </cols>
  <sheetData>
    <row r="1" spans="2:7" ht="12" customHeight="1" x14ac:dyDescent="0.2">
      <c r="B1" s="35"/>
      <c r="C1" s="32"/>
    </row>
    <row r="2" spans="2:7" ht="12" customHeight="1" thickBot="1" x14ac:dyDescent="0.25">
      <c r="B2" s="1"/>
    </row>
    <row r="3" spans="2:7" ht="12" customHeight="1" x14ac:dyDescent="0.2">
      <c r="B3" s="121" t="s">
        <v>70</v>
      </c>
      <c r="C3" s="122" t="s">
        <v>99</v>
      </c>
      <c r="D3" s="122" t="s">
        <v>149</v>
      </c>
      <c r="E3" s="122" t="s">
        <v>150</v>
      </c>
      <c r="F3" s="123" t="s">
        <v>51</v>
      </c>
      <c r="G3" s="124" t="s">
        <v>13</v>
      </c>
    </row>
    <row r="4" spans="2:7" ht="12" customHeight="1" x14ac:dyDescent="0.2">
      <c r="B4" s="125">
        <v>1</v>
      </c>
      <c r="C4" s="109" t="s">
        <v>151</v>
      </c>
      <c r="D4" s="109" t="s">
        <v>152</v>
      </c>
      <c r="E4" s="109" t="s">
        <v>153</v>
      </c>
      <c r="F4" s="105"/>
      <c r="G4" s="126"/>
    </row>
    <row r="5" spans="2:7" ht="12" customHeight="1" x14ac:dyDescent="0.2">
      <c r="B5" s="127">
        <v>2</v>
      </c>
      <c r="C5" s="38" t="s">
        <v>154</v>
      </c>
      <c r="D5" s="38" t="s">
        <v>158</v>
      </c>
      <c r="E5" s="38" t="s">
        <v>153</v>
      </c>
      <c r="F5" s="106"/>
      <c r="G5" s="128"/>
    </row>
    <row r="6" spans="2:7" ht="12" customHeight="1" x14ac:dyDescent="0.2">
      <c r="B6" s="127">
        <v>3</v>
      </c>
      <c r="C6" s="38" t="s">
        <v>155</v>
      </c>
      <c r="D6" s="38" t="s">
        <v>152</v>
      </c>
      <c r="E6" s="38" t="s">
        <v>159</v>
      </c>
      <c r="F6" s="106"/>
      <c r="G6" s="128"/>
    </row>
    <row r="7" spans="2:7" ht="12" customHeight="1" x14ac:dyDescent="0.2">
      <c r="B7" s="127">
        <v>4</v>
      </c>
      <c r="C7" s="115" t="s">
        <v>156</v>
      </c>
      <c r="D7" s="38" t="s">
        <v>152</v>
      </c>
      <c r="E7" s="38" t="s">
        <v>160</v>
      </c>
      <c r="F7" s="107">
        <v>0.3092546821221448</v>
      </c>
      <c r="G7" s="129">
        <v>9.599225228895121E-3</v>
      </c>
    </row>
    <row r="8" spans="2:7" ht="12" customHeight="1" x14ac:dyDescent="0.2">
      <c r="B8" s="127">
        <v>5</v>
      </c>
      <c r="C8" s="112" t="s">
        <v>157</v>
      </c>
      <c r="D8" s="38" t="s">
        <v>162</v>
      </c>
      <c r="E8" s="38" t="s">
        <v>161</v>
      </c>
      <c r="F8" s="106">
        <v>5.1852953921808758E-3</v>
      </c>
      <c r="G8" s="130">
        <v>3.6783304146634707E-3</v>
      </c>
    </row>
    <row r="9" spans="2:7" ht="12" customHeight="1" x14ac:dyDescent="0.2">
      <c r="B9" s="131">
        <v>6</v>
      </c>
      <c r="C9" s="113"/>
      <c r="D9" s="39"/>
      <c r="E9" s="39"/>
      <c r="F9" s="108"/>
      <c r="G9" s="132"/>
    </row>
    <row r="10" spans="2:7" ht="12" customHeight="1" x14ac:dyDescent="0.2">
      <c r="B10" s="125">
        <v>7</v>
      </c>
      <c r="C10" s="116"/>
      <c r="D10" s="109"/>
      <c r="E10" s="109"/>
      <c r="F10" s="110"/>
      <c r="G10" s="133"/>
    </row>
    <row r="11" spans="2:7" ht="12" customHeight="1" x14ac:dyDescent="0.2">
      <c r="B11" s="127">
        <v>8</v>
      </c>
      <c r="C11" s="115"/>
      <c r="D11" s="38"/>
      <c r="E11" s="38"/>
      <c r="F11" s="107"/>
      <c r="G11" s="129"/>
    </row>
    <row r="12" spans="2:7" ht="12" customHeight="1" x14ac:dyDescent="0.2">
      <c r="B12" s="127">
        <v>9</v>
      </c>
      <c r="C12" s="112"/>
      <c r="D12" s="38"/>
      <c r="E12" s="38"/>
      <c r="F12" s="107"/>
      <c r="G12" s="129"/>
    </row>
    <row r="13" spans="2:7" ht="12" customHeight="1" x14ac:dyDescent="0.2">
      <c r="B13" s="127">
        <v>10</v>
      </c>
      <c r="C13" s="112"/>
      <c r="D13" s="38"/>
      <c r="E13" s="38"/>
      <c r="F13" s="107"/>
      <c r="G13" s="129"/>
    </row>
    <row r="14" spans="2:7" ht="12" customHeight="1" x14ac:dyDescent="0.2">
      <c r="B14" s="127">
        <v>11</v>
      </c>
      <c r="C14" s="112"/>
      <c r="D14" s="38"/>
      <c r="E14" s="38"/>
      <c r="F14" s="107"/>
      <c r="G14" s="129"/>
    </row>
    <row r="15" spans="2:7" ht="12" customHeight="1" x14ac:dyDescent="0.2">
      <c r="B15" s="131">
        <v>12</v>
      </c>
      <c r="C15" s="113"/>
      <c r="D15" s="39"/>
      <c r="E15" s="39"/>
      <c r="F15" s="108"/>
      <c r="G15" s="132"/>
    </row>
    <row r="16" spans="2:7" ht="12" customHeight="1" x14ac:dyDescent="0.2">
      <c r="B16" s="125">
        <v>13</v>
      </c>
      <c r="C16" s="114"/>
      <c r="D16" s="109"/>
      <c r="E16" s="109"/>
      <c r="F16" s="110"/>
      <c r="G16" s="133"/>
    </row>
    <row r="17" spans="2:7" ht="12" customHeight="1" x14ac:dyDescent="0.2">
      <c r="B17" s="127">
        <v>14</v>
      </c>
      <c r="C17" s="38"/>
      <c r="D17" s="38"/>
      <c r="E17" s="38"/>
      <c r="F17" s="107"/>
      <c r="G17" s="129"/>
    </row>
    <row r="18" spans="2:7" ht="12" customHeight="1" x14ac:dyDescent="0.2">
      <c r="B18" s="127">
        <v>15</v>
      </c>
      <c r="C18" s="112"/>
      <c r="D18" s="38"/>
      <c r="E18" s="38"/>
      <c r="F18" s="107"/>
      <c r="G18" s="129"/>
    </row>
    <row r="19" spans="2:7" ht="12" customHeight="1" x14ac:dyDescent="0.2">
      <c r="B19" s="127">
        <v>16</v>
      </c>
      <c r="C19" s="112"/>
      <c r="D19" s="38"/>
      <c r="E19" s="38"/>
      <c r="F19" s="107"/>
      <c r="G19" s="129"/>
    </row>
    <row r="20" spans="2:7" ht="12" customHeight="1" x14ac:dyDescent="0.2">
      <c r="B20" s="127">
        <v>17</v>
      </c>
      <c r="C20" s="115"/>
      <c r="D20" s="38"/>
      <c r="E20" s="38"/>
      <c r="F20" s="107"/>
      <c r="G20" s="129"/>
    </row>
    <row r="21" spans="2:7" ht="12" customHeight="1" x14ac:dyDescent="0.2">
      <c r="B21" s="131">
        <v>18</v>
      </c>
      <c r="C21" s="117"/>
      <c r="D21" s="39"/>
      <c r="E21" s="39"/>
      <c r="F21" s="108"/>
      <c r="G21" s="132"/>
    </row>
    <row r="22" spans="2:7" ht="12" customHeight="1" x14ac:dyDescent="0.2">
      <c r="B22" s="125">
        <v>19</v>
      </c>
      <c r="C22" s="114"/>
      <c r="D22" s="109"/>
      <c r="E22" s="109"/>
      <c r="F22" s="110"/>
      <c r="G22" s="133"/>
    </row>
    <row r="23" spans="2:7" ht="12" customHeight="1" x14ac:dyDescent="0.2">
      <c r="B23" s="127">
        <v>20</v>
      </c>
      <c r="C23" s="112"/>
      <c r="D23" s="38"/>
      <c r="E23" s="38"/>
      <c r="F23" s="107"/>
      <c r="G23" s="129"/>
    </row>
    <row r="24" spans="2:7" ht="12" customHeight="1" x14ac:dyDescent="0.2">
      <c r="B24" s="127">
        <v>21</v>
      </c>
      <c r="C24" s="112"/>
      <c r="D24" s="38"/>
      <c r="E24" s="38"/>
      <c r="F24" s="107"/>
      <c r="G24" s="129"/>
    </row>
    <row r="25" spans="2:7" ht="12" customHeight="1" x14ac:dyDescent="0.2">
      <c r="B25" s="127">
        <v>22</v>
      </c>
      <c r="C25" s="112"/>
      <c r="D25" s="38"/>
      <c r="E25" s="111"/>
      <c r="F25" s="107"/>
      <c r="G25" s="129"/>
    </row>
    <row r="26" spans="2:7" ht="12" customHeight="1" x14ac:dyDescent="0.2">
      <c r="B26" s="127">
        <v>23</v>
      </c>
      <c r="C26" s="112"/>
      <c r="D26" s="38"/>
      <c r="E26" s="111"/>
      <c r="F26" s="107"/>
      <c r="G26" s="129"/>
    </row>
    <row r="27" spans="2:7" ht="12" customHeight="1" thickBot="1" x14ac:dyDescent="0.25">
      <c r="B27" s="134">
        <v>24</v>
      </c>
      <c r="C27" s="135"/>
      <c r="D27" s="135"/>
      <c r="E27" s="136"/>
      <c r="F27" s="137"/>
      <c r="G27" s="138"/>
    </row>
    <row r="28" spans="2:7" ht="12" customHeight="1" x14ac:dyDescent="0.2">
      <c r="B28" s="36"/>
      <c r="C28" s="36"/>
      <c r="D28" s="36"/>
      <c r="E28" s="36"/>
      <c r="F28" s="12"/>
      <c r="G28" s="106"/>
    </row>
    <row r="29" spans="2:7" ht="12" customHeight="1" x14ac:dyDescent="0.2">
      <c r="B29" s="36"/>
      <c r="C29" s="36"/>
      <c r="D29" s="36"/>
      <c r="E29" s="36"/>
      <c r="F29" s="12"/>
      <c r="G29" s="106"/>
    </row>
    <row r="30" spans="2:7" ht="12" customHeight="1" x14ac:dyDescent="0.2">
      <c r="B30" s="36"/>
      <c r="C30" s="36"/>
      <c r="D30" s="36"/>
      <c r="E30" s="36"/>
      <c r="F30" s="12"/>
      <c r="G30" s="106"/>
    </row>
    <row r="31" spans="2:7" ht="12" customHeight="1" x14ac:dyDescent="0.2">
      <c r="B31" s="36"/>
      <c r="C31" s="36"/>
      <c r="D31" s="36"/>
      <c r="E31" s="36"/>
      <c r="F31" s="12"/>
      <c r="G31" s="106"/>
    </row>
    <row r="32" spans="2:7" ht="12" customHeight="1" x14ac:dyDescent="0.2">
      <c r="B32" s="36"/>
      <c r="C32" s="36"/>
      <c r="D32" s="41"/>
      <c r="E32" s="36"/>
      <c r="F32" s="118" t="s">
        <v>51</v>
      </c>
      <c r="G32" s="118" t="s">
        <v>8</v>
      </c>
    </row>
    <row r="33" spans="2:7" ht="12" customHeight="1" x14ac:dyDescent="0.2">
      <c r="B33" s="36"/>
      <c r="C33" s="36"/>
      <c r="D33" s="36"/>
      <c r="E33" s="36"/>
      <c r="F33" s="119"/>
      <c r="G33" s="119" t="s">
        <v>13</v>
      </c>
    </row>
    <row r="34" spans="2:7" ht="12" customHeight="1" x14ac:dyDescent="0.2">
      <c r="B34" s="36"/>
      <c r="C34" s="36"/>
      <c r="D34" s="36"/>
      <c r="E34" s="36"/>
      <c r="F34" s="119">
        <f>'4 Results'!E40</f>
        <v>0.3092546821221448</v>
      </c>
      <c r="G34" s="119">
        <f>'4 Results'!G40</f>
        <v>9.599225228895121E-3</v>
      </c>
    </row>
    <row r="35" spans="2:7" ht="12" customHeight="1" x14ac:dyDescent="0.2">
      <c r="B35" s="36"/>
      <c r="C35" s="36"/>
      <c r="D35" s="36"/>
      <c r="E35" s="36"/>
      <c r="F35" s="36"/>
      <c r="G35" s="37"/>
    </row>
    <row r="36" spans="2:7" ht="12" customHeight="1" x14ac:dyDescent="0.2">
      <c r="B36" s="36"/>
      <c r="C36" s="36"/>
      <c r="D36" s="38"/>
      <c r="E36" s="36"/>
      <c r="F36" s="36"/>
      <c r="G36" s="37"/>
    </row>
    <row r="37" spans="2:7" ht="12" customHeight="1" x14ac:dyDescent="0.2">
      <c r="B37" s="36"/>
      <c r="C37" s="36"/>
      <c r="D37" s="38"/>
      <c r="E37" s="36"/>
      <c r="F37" s="36"/>
      <c r="G37" s="37"/>
    </row>
    <row r="38" spans="2:7" ht="12" customHeight="1" x14ac:dyDescent="0.2">
      <c r="B38" s="36"/>
      <c r="C38" s="36"/>
      <c r="D38" s="38"/>
      <c r="E38" s="36"/>
      <c r="F38" s="36"/>
      <c r="G38" s="37"/>
    </row>
    <row r="39" spans="2:7" ht="12" customHeight="1" x14ac:dyDescent="0.2">
      <c r="B39" s="36"/>
      <c r="C39" s="36"/>
      <c r="D39" s="38"/>
      <c r="E39" s="36"/>
      <c r="F39" s="36"/>
      <c r="G39" s="37"/>
    </row>
    <row r="40" spans="2:7" ht="12" customHeight="1" x14ac:dyDescent="0.2">
      <c r="B40" s="36"/>
      <c r="C40" s="36"/>
      <c r="D40" s="36"/>
      <c r="E40" s="36"/>
      <c r="F40" s="36"/>
      <c r="G40" s="37"/>
    </row>
    <row r="41" spans="2:7" ht="12" customHeight="1" x14ac:dyDescent="0.2">
      <c r="B41" s="36"/>
      <c r="C41" s="36"/>
      <c r="D41" s="36"/>
      <c r="E41" s="36"/>
      <c r="F41" s="36"/>
      <c r="G41" s="37"/>
    </row>
    <row r="42" spans="2:7" ht="12" customHeight="1" x14ac:dyDescent="0.2">
      <c r="B42" s="40"/>
      <c r="C42" s="36"/>
      <c r="D42" s="36"/>
      <c r="E42" s="36"/>
      <c r="F42" s="36"/>
      <c r="G42" s="37"/>
    </row>
    <row r="43" spans="2:7" ht="12" customHeight="1" x14ac:dyDescent="0.2">
      <c r="B43" s="36"/>
      <c r="C43" s="36"/>
      <c r="D43" s="36"/>
      <c r="E43" s="36"/>
      <c r="F43" s="36"/>
      <c r="G43" s="36"/>
    </row>
    <row r="44" spans="2:7" ht="12" customHeight="1" x14ac:dyDescent="0.2">
      <c r="B44" s="36"/>
      <c r="C44" s="36"/>
      <c r="D44" s="36"/>
      <c r="E44" s="36"/>
      <c r="F44" s="36"/>
      <c r="G44" s="36"/>
    </row>
  </sheetData>
  <phoneticPr fontId="5"/>
  <pageMargins left="0.75" right="0.75" top="1" bottom="1" header="0.5" footer="0.5"/>
  <pageSetup paperSize="9" orientation="landscape" horizontalDpi="4294967292" verticalDpi="4294967292"/>
  <extLst>
    <ext xmlns:mx="http://schemas.microsoft.com/office/mac/excel/2008/main" uri="{64002731-A6B0-56B0-2670-7721B7C09600}">
      <mx:PLV Mode="0" OnePage="0" WScale="10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90"/>
  <sheetViews>
    <sheetView workbookViewId="0"/>
  </sheetViews>
  <sheetFormatPr defaultColWidth="10.75" defaultRowHeight="12.75" x14ac:dyDescent="0.2"/>
  <cols>
    <col min="1" max="1" width="10.75" style="2"/>
    <col min="2" max="2" width="8.125" style="2" customWidth="1"/>
    <col min="3" max="3" width="10.75" style="2"/>
    <col min="4" max="4" width="12" style="2" bestFit="1" customWidth="1"/>
    <col min="5" max="6" width="10.75" style="2"/>
    <col min="7" max="7" width="11" style="2" bestFit="1" customWidth="1"/>
    <col min="8" max="8" width="12" style="2" bestFit="1" customWidth="1"/>
    <col min="9" max="9" width="13.75" style="2" customWidth="1"/>
    <col min="10" max="14" width="12" style="2" customWidth="1"/>
    <col min="15" max="15" width="11" style="2" bestFit="1" customWidth="1"/>
    <col min="16" max="16" width="12" style="2" bestFit="1" customWidth="1"/>
    <col min="17" max="18" width="11" style="2" bestFit="1" customWidth="1"/>
    <col min="19" max="19" width="12.75" style="2" bestFit="1" customWidth="1"/>
    <col min="20" max="21" width="11" style="2" bestFit="1" customWidth="1"/>
    <col min="22" max="22" width="12" style="2" bestFit="1" customWidth="1"/>
    <col min="23" max="23" width="11" style="2" bestFit="1" customWidth="1"/>
    <col min="24" max="24" width="12" style="2" bestFit="1" customWidth="1"/>
    <col min="25" max="25" width="11" style="2" customWidth="1"/>
    <col min="26" max="28" width="10.75" style="2"/>
    <col min="29" max="29" width="11.375" style="2" customWidth="1"/>
    <col min="30" max="30" width="12.375" style="2" customWidth="1"/>
    <col min="31" max="31" width="11.75" style="2" customWidth="1"/>
    <col min="32" max="32" width="13" style="2" customWidth="1"/>
    <col min="33" max="16384" width="10.75" style="2"/>
  </cols>
  <sheetData>
    <row r="1" spans="1:31" x14ac:dyDescent="0.2">
      <c r="A1" s="2" t="s">
        <v>18</v>
      </c>
      <c r="B1" s="2" t="str">
        <f>'3 Data'!N3</f>
        <v>Sample</v>
      </c>
      <c r="Z1" s="6" t="s">
        <v>63</v>
      </c>
      <c r="AA1" s="7"/>
      <c r="AB1" s="7"/>
      <c r="AC1" s="7"/>
      <c r="AD1" s="59" t="s">
        <v>100</v>
      </c>
      <c r="AE1" s="8"/>
    </row>
    <row r="2" spans="1:31" ht="13.5" thickBot="1" x14ac:dyDescent="0.25">
      <c r="A2" s="1" t="s">
        <v>69</v>
      </c>
      <c r="C2" s="1"/>
      <c r="Z2" s="9"/>
      <c r="AA2" s="10" t="s">
        <v>57</v>
      </c>
      <c r="AB2" s="10" t="s">
        <v>56</v>
      </c>
      <c r="AC2" s="10" t="s">
        <v>54</v>
      </c>
      <c r="AD2" s="10" t="s">
        <v>50</v>
      </c>
      <c r="AE2" s="11"/>
    </row>
    <row r="3" spans="1:31" x14ac:dyDescent="0.2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8"/>
      <c r="Z3" s="9"/>
      <c r="AA3" s="10">
        <v>0.6</v>
      </c>
      <c r="AB3" s="10">
        <v>0.22</v>
      </c>
      <c r="AC3" s="10"/>
      <c r="AD3" s="12">
        <f>AD189/AE189</f>
        <v>0.53620172717382097</v>
      </c>
      <c r="AE3" s="11"/>
    </row>
    <row r="4" spans="1:31" x14ac:dyDescent="0.2">
      <c r="A4" s="9"/>
      <c r="B4" s="10" t="s">
        <v>31</v>
      </c>
      <c r="C4" s="10" t="s">
        <v>92</v>
      </c>
      <c r="D4" s="10" t="s">
        <v>93</v>
      </c>
      <c r="E4" s="10" t="s">
        <v>97</v>
      </c>
      <c r="F4" s="10" t="s">
        <v>70</v>
      </c>
      <c r="G4" s="10" t="s">
        <v>5</v>
      </c>
      <c r="H4" s="10" t="s">
        <v>5</v>
      </c>
      <c r="I4" s="13" t="s">
        <v>35</v>
      </c>
      <c r="J4" s="10" t="s">
        <v>19</v>
      </c>
      <c r="K4" s="10" t="s">
        <v>20</v>
      </c>
      <c r="L4" s="10" t="s">
        <v>65</v>
      </c>
      <c r="M4" s="10" t="s">
        <v>66</v>
      </c>
      <c r="N4" s="10"/>
      <c r="O4" s="10"/>
      <c r="P4" s="10"/>
      <c r="Q4" s="10"/>
      <c r="R4" s="10"/>
      <c r="S4" s="10"/>
      <c r="T4" s="10"/>
      <c r="U4" s="10"/>
      <c r="V4" s="10"/>
      <c r="W4" s="10"/>
      <c r="X4" s="11"/>
      <c r="Z4" s="9"/>
      <c r="AA4" s="10"/>
      <c r="AB4" s="10"/>
      <c r="AC4" s="10"/>
      <c r="AD4" s="10"/>
      <c r="AE4" s="11"/>
    </row>
    <row r="5" spans="1:31" x14ac:dyDescent="0.2">
      <c r="A5" s="9" t="s">
        <v>12</v>
      </c>
      <c r="B5" s="10" t="s">
        <v>30</v>
      </c>
      <c r="C5" s="10" t="s">
        <v>68</v>
      </c>
      <c r="D5" s="10" t="s">
        <v>94</v>
      </c>
      <c r="E5" s="10" t="s">
        <v>60</v>
      </c>
      <c r="F5" s="10" t="str">
        <f>B1</f>
        <v>Sample</v>
      </c>
      <c r="G5" s="10" t="s">
        <v>90</v>
      </c>
      <c r="H5" s="10" t="s">
        <v>91</v>
      </c>
      <c r="I5" s="10"/>
      <c r="J5" s="10" t="s">
        <v>98</v>
      </c>
      <c r="K5" s="10" t="s">
        <v>21</v>
      </c>
      <c r="L5" s="10" t="s">
        <v>22</v>
      </c>
      <c r="M5" s="10"/>
      <c r="N5" s="10"/>
      <c r="O5" s="10" t="s">
        <v>23</v>
      </c>
      <c r="P5" s="10" t="s">
        <v>24</v>
      </c>
      <c r="Q5" s="10" t="s">
        <v>25</v>
      </c>
      <c r="R5" s="10" t="s">
        <v>38</v>
      </c>
      <c r="S5" s="10" t="s">
        <v>39</v>
      </c>
      <c r="T5" s="10" t="s">
        <v>40</v>
      </c>
      <c r="U5" s="10" t="s">
        <v>41</v>
      </c>
      <c r="V5" s="10" t="s">
        <v>42</v>
      </c>
      <c r="W5" s="10" t="s">
        <v>43</v>
      </c>
      <c r="X5" s="11" t="s">
        <v>29</v>
      </c>
      <c r="Z5" s="9" t="s">
        <v>30</v>
      </c>
      <c r="AA5" s="10" t="s">
        <v>52</v>
      </c>
      <c r="AB5" s="10" t="s">
        <v>53</v>
      </c>
      <c r="AC5" s="10" t="s">
        <v>55</v>
      </c>
      <c r="AD5" s="10" t="s">
        <v>58</v>
      </c>
      <c r="AE5" s="11" t="s">
        <v>59</v>
      </c>
    </row>
    <row r="6" spans="1:31" x14ac:dyDescent="0.2">
      <c r="A6" s="9"/>
      <c r="C6" s="10" t="s">
        <v>67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1"/>
      <c r="Z6" s="9"/>
      <c r="AA6" s="10" t="s">
        <v>95</v>
      </c>
      <c r="AB6" s="10" t="s">
        <v>96</v>
      </c>
      <c r="AC6" s="10"/>
      <c r="AD6" s="10"/>
      <c r="AE6" s="11"/>
    </row>
    <row r="7" spans="1:31" x14ac:dyDescent="0.2">
      <c r="A7" s="9">
        <v>-2</v>
      </c>
      <c r="B7" s="5">
        <v>550</v>
      </c>
      <c r="C7" s="10">
        <f>'3 Data'!B7</f>
        <v>3548.6869999999999</v>
      </c>
      <c r="D7" s="10">
        <f>'3 Data'!J7</f>
        <v>31317.520000000004</v>
      </c>
      <c r="E7" s="10">
        <f>'3 Data'!F7</f>
        <v>-60.640000000000327</v>
      </c>
      <c r="F7" s="10">
        <f>'3 Data'!O7</f>
        <v>9384.5070000000014</v>
      </c>
      <c r="G7" s="14">
        <f>'4 Results'!$E$4*C7+'4 Results'!$E$5*D7+'4 Results'!$E$6*E7</f>
        <v>9397.5511766838354</v>
      </c>
      <c r="H7" s="14">
        <f>F7-G7</f>
        <v>-13.044176683833939</v>
      </c>
      <c r="I7" s="14">
        <f t="shared" ref="I7:I14" si="0">H7*H7</f>
        <v>170.15054535907697</v>
      </c>
      <c r="J7" s="14">
        <f>'4 Results'!$E$4*C7</f>
        <v>3394.6652157910198</v>
      </c>
      <c r="K7" s="14">
        <f>'4 Results'!$E$5*D7</f>
        <v>6008.8885007342988</v>
      </c>
      <c r="L7" s="14">
        <f>'4 Results'!$E$6*E7</f>
        <v>-6.002539841482891</v>
      </c>
      <c r="M7" s="14">
        <f>('4 Results'!$E$6-'4 Results'!$E$25)*E7</f>
        <v>-1.4914451032384952</v>
      </c>
      <c r="N7" s="10"/>
      <c r="O7" s="10">
        <f t="shared" ref="O7:O38" si="1">C7*C7</f>
        <v>12593179.423968999</v>
      </c>
      <c r="P7" s="10">
        <f t="shared" ref="P7:P38" si="2">D7*D7</f>
        <v>980787058.95040023</v>
      </c>
      <c r="Q7" s="10">
        <f t="shared" ref="Q7:Q38" si="3">E7*E7</f>
        <v>3677.2096000000397</v>
      </c>
      <c r="R7" s="10">
        <f t="shared" ref="R7:R38" si="4">C7*D7</f>
        <v>111136076.09624001</v>
      </c>
      <c r="S7" s="10">
        <f t="shared" ref="S7:S38" si="5">C7*E7</f>
        <v>-215192.37968000115</v>
      </c>
      <c r="T7" s="10">
        <f t="shared" ref="T7:T38" si="6">D7*E7</f>
        <v>-1899094.4128000105</v>
      </c>
      <c r="U7" s="10">
        <f t="shared" ref="U7:U70" si="7">F7*C7</f>
        <v>33302677.992309004</v>
      </c>
      <c r="V7" s="10">
        <f t="shared" ref="V7:V70" si="8">F7*D7</f>
        <v>293899485.66264009</v>
      </c>
      <c r="W7" s="10">
        <f t="shared" ref="W7:W70" si="9">F7*E7</f>
        <v>-569076.50448000315</v>
      </c>
      <c r="X7" s="11">
        <f t="shared" ref="X7:X19" si="10">F7*F7</f>
        <v>88068971.633049026</v>
      </c>
      <c r="Z7" s="9">
        <v>520</v>
      </c>
      <c r="AA7" s="10">
        <v>1.6211356028038595E-5</v>
      </c>
      <c r="AB7" s="10"/>
      <c r="AC7" s="10"/>
      <c r="AD7" s="10"/>
      <c r="AE7" s="11"/>
    </row>
    <row r="8" spans="1:31" x14ac:dyDescent="0.2">
      <c r="A8" s="9">
        <v>-1</v>
      </c>
      <c r="B8" s="5">
        <v>551</v>
      </c>
      <c r="C8" s="10">
        <f>'3 Data'!B8</f>
        <v>4851.4870000000001</v>
      </c>
      <c r="D8" s="10">
        <f>'3 Data'!J8</f>
        <v>42494.26</v>
      </c>
      <c r="E8" s="10">
        <f>'3 Data'!F8</f>
        <v>-311.4399999999996</v>
      </c>
      <c r="F8" s="10">
        <f>'3 Data'!O8</f>
        <v>12781.646999999999</v>
      </c>
      <c r="G8" s="14">
        <f>'4 Results'!$E$4*C8+'4 Results'!$E$5*D8+'4 Results'!$E$6*E8</f>
        <v>12763.460283945182</v>
      </c>
      <c r="H8" s="14">
        <f t="shared" ref="H8:H71" si="11">F8-G8</f>
        <v>18.186716054817225</v>
      </c>
      <c r="I8" s="14">
        <f t="shared" si="0"/>
        <v>330.75664085854663</v>
      </c>
      <c r="J8" s="14">
        <f>'4 Results'!$E$4*C8</f>
        <v>4640.9204767178189</v>
      </c>
      <c r="K8" s="14">
        <f>'4 Results'!$E$5*D8</f>
        <v>8153.3681549884368</v>
      </c>
      <c r="L8" s="14">
        <f>'4 Results'!$E$6*E8</f>
        <v>-30.828347761072216</v>
      </c>
      <c r="M8" s="14">
        <f>('4 Results'!$E$6-'4 Results'!$E$25)*E8</f>
        <v>-7.659888900933276</v>
      </c>
      <c r="N8" s="10"/>
      <c r="O8" s="10">
        <f t="shared" si="1"/>
        <v>23536926.111168999</v>
      </c>
      <c r="P8" s="10">
        <f t="shared" si="2"/>
        <v>1805762132.9476001</v>
      </c>
      <c r="Q8" s="10">
        <f t="shared" si="3"/>
        <v>96994.873599999744</v>
      </c>
      <c r="R8" s="10">
        <f t="shared" si="4"/>
        <v>206160349.96462002</v>
      </c>
      <c r="S8" s="10">
        <f t="shared" si="5"/>
        <v>-1510947.111279998</v>
      </c>
      <c r="T8" s="10">
        <f t="shared" si="6"/>
        <v>-13234412.334399983</v>
      </c>
      <c r="U8" s="10">
        <f t="shared" si="7"/>
        <v>62009994.259088993</v>
      </c>
      <c r="V8" s="10">
        <f t="shared" si="8"/>
        <v>543146630.84622002</v>
      </c>
      <c r="W8" s="10">
        <f t="shared" si="9"/>
        <v>-3980716.1416799948</v>
      </c>
      <c r="X8" s="11">
        <f t="shared" si="10"/>
        <v>163370500.03260899</v>
      </c>
      <c r="Z8" s="9">
        <v>521</v>
      </c>
      <c r="AA8" s="10">
        <v>2.4391050387426572E-5</v>
      </c>
      <c r="AB8" s="10"/>
      <c r="AC8" s="10"/>
      <c r="AD8" s="10"/>
      <c r="AE8" s="11"/>
    </row>
    <row r="9" spans="1:31" x14ac:dyDescent="0.2">
      <c r="A9" s="9">
        <v>0</v>
      </c>
      <c r="B9" s="5">
        <v>552</v>
      </c>
      <c r="C9" s="10">
        <f>'3 Data'!B9</f>
        <v>6071.3899999999994</v>
      </c>
      <c r="D9" s="10">
        <f>'3 Data'!J9</f>
        <v>55344.009999999995</v>
      </c>
      <c r="E9" s="10">
        <f>'3 Data'!F9</f>
        <v>-271.5</v>
      </c>
      <c r="F9" s="10">
        <f>'3 Data'!O9</f>
        <v>16307.8</v>
      </c>
      <c r="G9" s="14">
        <f>'4 Results'!$E$4*C9+'4 Results'!$E$5*D9+'4 Results'!$E$6*E9</f>
        <v>16399.84986528736</v>
      </c>
      <c r="H9" s="14">
        <f t="shared" si="11"/>
        <v>-92.049865287361172</v>
      </c>
      <c r="I9" s="14">
        <f t="shared" si="0"/>
        <v>8473.1776994213396</v>
      </c>
      <c r="J9" s="14">
        <f>'4 Results'!$E$4*C9</f>
        <v>5807.8766722738401</v>
      </c>
      <c r="K9" s="14">
        <f>'4 Results'!$E$5*D9</f>
        <v>10618.84802096475</v>
      </c>
      <c r="L9" s="14">
        <f>'4 Results'!$E$6*E9</f>
        <v>-26.874827951230149</v>
      </c>
      <c r="M9" s="14">
        <f>('4 Results'!$E$6-'4 Results'!$E$25)*E9</f>
        <v>-6.6775617666432927</v>
      </c>
      <c r="N9" s="10"/>
      <c r="O9" s="10">
        <f t="shared" si="1"/>
        <v>36861776.532099992</v>
      </c>
      <c r="P9" s="10">
        <f t="shared" si="2"/>
        <v>3062959442.8800993</v>
      </c>
      <c r="Q9" s="10">
        <f t="shared" si="3"/>
        <v>73712.25</v>
      </c>
      <c r="R9" s="10">
        <f t="shared" si="4"/>
        <v>336015068.87389994</v>
      </c>
      <c r="S9" s="10">
        <f t="shared" si="5"/>
        <v>-1648382.3849999998</v>
      </c>
      <c r="T9" s="10">
        <f t="shared" si="6"/>
        <v>-15025898.714999998</v>
      </c>
      <c r="U9" s="10">
        <f t="shared" si="7"/>
        <v>99011013.841999993</v>
      </c>
      <c r="V9" s="10">
        <f t="shared" si="8"/>
        <v>902539046.27799988</v>
      </c>
      <c r="W9" s="10">
        <f t="shared" si="9"/>
        <v>-4427567.7</v>
      </c>
      <c r="X9" s="11">
        <f t="shared" si="10"/>
        <v>265944340.83999997</v>
      </c>
      <c r="Z9" s="9">
        <v>522</v>
      </c>
      <c r="AA9" s="10">
        <v>1.6759669114529991E-5</v>
      </c>
      <c r="AB9" s="10"/>
      <c r="AC9" s="10"/>
      <c r="AD9" s="10"/>
      <c r="AE9" s="11"/>
    </row>
    <row r="10" spans="1:31" x14ac:dyDescent="0.2">
      <c r="A10" s="9">
        <v>1</v>
      </c>
      <c r="B10" s="5">
        <v>553</v>
      </c>
      <c r="C10" s="10">
        <f>'3 Data'!B10</f>
        <v>7047.54</v>
      </c>
      <c r="D10" s="10">
        <f>'3 Data'!J10</f>
        <v>67352.090000000011</v>
      </c>
      <c r="E10" s="10">
        <f>'3 Data'!F10</f>
        <v>-264.38999999999942</v>
      </c>
      <c r="F10" s="10">
        <f>'3 Data'!O10</f>
        <v>19622.43</v>
      </c>
      <c r="G10" s="14">
        <f>'4 Results'!$E$4*C10+'4 Results'!$E$5*D10+'4 Results'!$E$6*E10</f>
        <v>19638.325089401853</v>
      </c>
      <c r="H10" s="14">
        <f t="shared" si="11"/>
        <v>-15.895089401852601</v>
      </c>
      <c r="I10" s="14">
        <f t="shared" si="0"/>
        <v>252.65386709288688</v>
      </c>
      <c r="J10" s="14">
        <f>'4 Results'!$E$4*C10</f>
        <v>6741.659350316284</v>
      </c>
      <c r="K10" s="14">
        <f>'4 Results'!$E$5*D10</f>
        <v>12922.836773199844</v>
      </c>
      <c r="L10" s="14">
        <f>'4 Results'!$E$6*E10</f>
        <v>-26.171034114275223</v>
      </c>
      <c r="M10" s="14">
        <f>('4 Results'!$E$6-'4 Results'!$E$25)*E10</f>
        <v>-6.5026908120914042</v>
      </c>
      <c r="N10" s="10"/>
      <c r="O10" s="10">
        <f t="shared" si="1"/>
        <v>49667820.051600002</v>
      </c>
      <c r="P10" s="10">
        <f t="shared" si="2"/>
        <v>4536304027.3681011</v>
      </c>
      <c r="Q10" s="10">
        <f t="shared" si="3"/>
        <v>69902.072099999699</v>
      </c>
      <c r="R10" s="10">
        <f t="shared" si="4"/>
        <v>474666548.35860008</v>
      </c>
      <c r="S10" s="10">
        <f t="shared" si="5"/>
        <v>-1863299.1005999958</v>
      </c>
      <c r="T10" s="10">
        <f t="shared" si="6"/>
        <v>-17807219.075099964</v>
      </c>
      <c r="U10" s="10">
        <f t="shared" si="7"/>
        <v>138289860.3222</v>
      </c>
      <c r="V10" s="10">
        <f t="shared" si="8"/>
        <v>1321611671.3787003</v>
      </c>
      <c r="W10" s="10">
        <f t="shared" si="9"/>
        <v>-5187974.2676999886</v>
      </c>
      <c r="X10" s="11">
        <f t="shared" si="10"/>
        <v>385039759.1049</v>
      </c>
      <c r="Z10" s="9">
        <v>523</v>
      </c>
      <c r="AA10" s="10">
        <v>4.1751140095587624E-5</v>
      </c>
      <c r="AB10" s="10"/>
      <c r="AC10" s="10"/>
      <c r="AD10" s="10"/>
      <c r="AE10" s="11"/>
    </row>
    <row r="11" spans="1:31" x14ac:dyDescent="0.2">
      <c r="A11" s="9">
        <v>2</v>
      </c>
      <c r="B11" s="5">
        <v>554</v>
      </c>
      <c r="C11" s="10">
        <f>'3 Data'!B11</f>
        <v>7909.2199999999993</v>
      </c>
      <c r="D11" s="10">
        <f>'3 Data'!J11</f>
        <v>77328.67</v>
      </c>
      <c r="E11" s="10">
        <f>'3 Data'!F11</f>
        <v>-394.35999999999876</v>
      </c>
      <c r="F11" s="10">
        <f>'3 Data'!O11</f>
        <v>22621.89</v>
      </c>
      <c r="G11" s="14">
        <f>'4 Results'!$E$4*C11+'4 Results'!$E$5*D11+'4 Results'!$E$6*E11</f>
        <v>22363.945886843107</v>
      </c>
      <c r="H11" s="14">
        <f t="shared" si="11"/>
        <v>257.94411315689285</v>
      </c>
      <c r="I11" s="14">
        <f t="shared" si="0"/>
        <v>66535.165512295949</v>
      </c>
      <c r="J11" s="14">
        <f>'4 Results'!$E$4*C11</f>
        <v>7565.9403092013044</v>
      </c>
      <c r="K11" s="14">
        <f>'4 Results'!$E$5*D11</f>
        <v>14837.04188390643</v>
      </c>
      <c r="L11" s="14">
        <f>'4 Results'!$E$6*E11</f>
        <v>-39.036306264630156</v>
      </c>
      <c r="M11" s="14">
        <f>('4 Results'!$E$6-'4 Results'!$E$25)*E11</f>
        <v>-9.6993121852428761</v>
      </c>
      <c r="N11" s="10"/>
      <c r="O11" s="10">
        <f t="shared" si="1"/>
        <v>62555761.008399993</v>
      </c>
      <c r="P11" s="10">
        <f t="shared" si="2"/>
        <v>5979723203.9688997</v>
      </c>
      <c r="Q11" s="10">
        <f t="shared" si="3"/>
        <v>155519.80959999902</v>
      </c>
      <c r="R11" s="10">
        <f t="shared" si="4"/>
        <v>611609463.33739996</v>
      </c>
      <c r="S11" s="10">
        <f t="shared" si="5"/>
        <v>-3119079.9991999902</v>
      </c>
      <c r="T11" s="10">
        <f t="shared" si="6"/>
        <v>-30495334.301199902</v>
      </c>
      <c r="U11" s="10">
        <f t="shared" si="7"/>
        <v>178921504.82579997</v>
      </c>
      <c r="V11" s="10">
        <f t="shared" si="8"/>
        <v>1749320666.5862999</v>
      </c>
      <c r="W11" s="10">
        <f t="shared" si="9"/>
        <v>-8921168.5403999723</v>
      </c>
      <c r="X11" s="11">
        <f t="shared" si="10"/>
        <v>511749907.17209995</v>
      </c>
      <c r="Z11" s="9">
        <v>524</v>
      </c>
      <c r="AA11" s="10">
        <v>3.6921721592969318E-5</v>
      </c>
      <c r="AB11" s="10"/>
      <c r="AC11" s="10"/>
      <c r="AD11" s="10"/>
      <c r="AE11" s="11"/>
    </row>
    <row r="12" spans="1:31" x14ac:dyDescent="0.2">
      <c r="A12" s="9">
        <v>3</v>
      </c>
      <c r="B12" s="5">
        <v>555</v>
      </c>
      <c r="C12" s="10">
        <f>'3 Data'!B12</f>
        <v>8236.4500000000007</v>
      </c>
      <c r="D12" s="10">
        <f>'3 Data'!J12</f>
        <v>84701.13</v>
      </c>
      <c r="E12" s="10">
        <f>'3 Data'!F12</f>
        <v>-365.3100000000004</v>
      </c>
      <c r="F12" s="10">
        <f>'3 Data'!O12</f>
        <v>24240.78</v>
      </c>
      <c r="G12" s="14">
        <f>'4 Results'!$E$4*C12+'4 Results'!$E$5*D12+'4 Results'!$E$6*E12</f>
        <v>24094.401797434824</v>
      </c>
      <c r="H12" s="14">
        <f t="shared" si="11"/>
        <v>146.37820256517443</v>
      </c>
      <c r="I12" s="14">
        <f t="shared" si="0"/>
        <v>21426.578186211238</v>
      </c>
      <c r="J12" s="14">
        <f>'4 Results'!$E$4*C12</f>
        <v>7878.967718652546</v>
      </c>
      <c r="K12" s="14">
        <f>'4 Results'!$E$5*D12</f>
        <v>16251.594827949368</v>
      </c>
      <c r="L12" s="14">
        <f>'4 Results'!$E$6*E12</f>
        <v>-36.160749167086173</v>
      </c>
      <c r="M12" s="14">
        <f>('4 Results'!$E$6-'4 Results'!$E$25)*E12</f>
        <v>-8.9848253737475652</v>
      </c>
      <c r="N12" s="10"/>
      <c r="O12" s="10">
        <f t="shared" si="1"/>
        <v>67839108.602500007</v>
      </c>
      <c r="P12" s="10">
        <f t="shared" si="2"/>
        <v>7174281423.2769012</v>
      </c>
      <c r="Q12" s="10">
        <f t="shared" si="3"/>
        <v>133451.3961000003</v>
      </c>
      <c r="R12" s="10">
        <f t="shared" si="4"/>
        <v>697636622.18850005</v>
      </c>
      <c r="S12" s="10">
        <f t="shared" si="5"/>
        <v>-3008857.5495000035</v>
      </c>
      <c r="T12" s="10">
        <f t="shared" si="6"/>
        <v>-30942169.800300036</v>
      </c>
      <c r="U12" s="10">
        <f t="shared" si="7"/>
        <v>199657972.43099999</v>
      </c>
      <c r="V12" s="10">
        <f t="shared" si="8"/>
        <v>2053221458.0813999</v>
      </c>
      <c r="W12" s="10">
        <f t="shared" si="9"/>
        <v>-8855399.3418000098</v>
      </c>
      <c r="X12" s="11">
        <f t="shared" si="10"/>
        <v>587615415.00839996</v>
      </c>
      <c r="Z12" s="9">
        <v>525</v>
      </c>
      <c r="AA12" s="10">
        <v>1.4036815014181866E-4</v>
      </c>
      <c r="AB12" s="10"/>
      <c r="AC12" s="10"/>
      <c r="AD12" s="10"/>
      <c r="AE12" s="11"/>
    </row>
    <row r="13" spans="1:31" x14ac:dyDescent="0.2">
      <c r="A13" s="9">
        <v>4</v>
      </c>
      <c r="B13" s="5">
        <v>556</v>
      </c>
      <c r="C13" s="10">
        <f>'3 Data'!B13</f>
        <v>8707.5499999999993</v>
      </c>
      <c r="D13" s="10">
        <f>'3 Data'!J13</f>
        <v>90668</v>
      </c>
      <c r="E13" s="10">
        <f>'3 Data'!F13</f>
        <v>-414.68000000000029</v>
      </c>
      <c r="F13" s="10">
        <f>'3 Data'!O13</f>
        <v>25686.85</v>
      </c>
      <c r="G13" s="14">
        <f>'4 Results'!$E$4*C13+'4 Results'!$E$5*D13+'4 Results'!$E$6*E13</f>
        <v>25685.030504168913</v>
      </c>
      <c r="H13" s="14">
        <f t="shared" si="11"/>
        <v>1.819495831085078</v>
      </c>
      <c r="I13" s="14">
        <f t="shared" si="0"/>
        <v>3.3105650793359787</v>
      </c>
      <c r="J13" s="14">
        <f>'4 Results'!$E$4*C13</f>
        <v>8329.6208146170939</v>
      </c>
      <c r="K13" s="14">
        <f>'4 Results'!$E$5*D13</f>
        <v>17396.457400987605</v>
      </c>
      <c r="L13" s="14">
        <f>'4 Results'!$E$6*E13</f>
        <v>-41.047711435786837</v>
      </c>
      <c r="M13" s="14">
        <f>('4 Results'!$E$6-'4 Results'!$E$25)*E13</f>
        <v>-10.199084027225203</v>
      </c>
      <c r="N13" s="10"/>
      <c r="O13" s="10">
        <f t="shared" si="1"/>
        <v>75821427.002499983</v>
      </c>
      <c r="P13" s="10">
        <f t="shared" si="2"/>
        <v>8220686224</v>
      </c>
      <c r="Q13" s="10">
        <f t="shared" si="3"/>
        <v>171959.50240000023</v>
      </c>
      <c r="R13" s="10">
        <f t="shared" si="4"/>
        <v>789496143.39999998</v>
      </c>
      <c r="S13" s="10">
        <f t="shared" si="5"/>
        <v>-3610846.8340000021</v>
      </c>
      <c r="T13" s="10">
        <f t="shared" si="6"/>
        <v>-37598206.240000024</v>
      </c>
      <c r="U13" s="10">
        <f t="shared" si="7"/>
        <v>223669530.71749997</v>
      </c>
      <c r="V13" s="10">
        <f t="shared" si="8"/>
        <v>2328975315.7999997</v>
      </c>
      <c r="W13" s="10">
        <f t="shared" si="9"/>
        <v>-10651822.958000006</v>
      </c>
      <c r="X13" s="11">
        <f t="shared" si="10"/>
        <v>659814262.9224999</v>
      </c>
      <c r="Z13" s="9">
        <v>526</v>
      </c>
      <c r="AA13" s="10">
        <v>2.9184822618115273E-4</v>
      </c>
      <c r="AB13" s="10"/>
      <c r="AC13" s="10"/>
      <c r="AD13" s="10"/>
      <c r="AE13" s="11"/>
    </row>
    <row r="14" spans="1:31" x14ac:dyDescent="0.2">
      <c r="A14" s="9">
        <v>5</v>
      </c>
      <c r="B14" s="5">
        <v>557</v>
      </c>
      <c r="C14" s="10">
        <f>'3 Data'!B14</f>
        <v>8880.15</v>
      </c>
      <c r="D14" s="10">
        <f>'3 Data'!J14</f>
        <v>94643.400000000009</v>
      </c>
      <c r="E14" s="10">
        <f>'3 Data'!F14</f>
        <v>-472.72000000000116</v>
      </c>
      <c r="F14" s="10">
        <f>'3 Data'!O14</f>
        <v>26590.45</v>
      </c>
      <c r="G14" s="14">
        <f>'4 Results'!$E$4*C14+'4 Results'!$E$5*D14+'4 Results'!$E$6*E14</f>
        <v>26607.153545105135</v>
      </c>
      <c r="H14" s="14">
        <f t="shared" si="11"/>
        <v>-16.703545105134253</v>
      </c>
      <c r="I14" s="14">
        <f t="shared" si="0"/>
        <v>279.00841907925445</v>
      </c>
      <c r="J14" s="14">
        <f>'4 Results'!$E$4*C14</f>
        <v>8494.7295481417841</v>
      </c>
      <c r="K14" s="14">
        <f>'4 Results'!$E$5*D14</f>
        <v>18159.216883405727</v>
      </c>
      <c r="L14" s="14">
        <f>'4 Results'!$E$6*E14</f>
        <v>-46.792886442377707</v>
      </c>
      <c r="M14" s="14">
        <f>('4 Results'!$E$6-'4 Results'!$E$25)*E14</f>
        <v>-11.626581945958105</v>
      </c>
      <c r="N14" s="10"/>
      <c r="O14" s="10">
        <f t="shared" si="1"/>
        <v>78857064.022499993</v>
      </c>
      <c r="P14" s="10">
        <f t="shared" si="2"/>
        <v>8957373163.5600014</v>
      </c>
      <c r="Q14" s="10">
        <f t="shared" si="3"/>
        <v>223464.1984000011</v>
      </c>
      <c r="R14" s="10">
        <f t="shared" si="4"/>
        <v>840447588.50999999</v>
      </c>
      <c r="S14" s="10">
        <f t="shared" si="5"/>
        <v>-4197824.5080000106</v>
      </c>
      <c r="T14" s="10">
        <f t="shared" si="6"/>
        <v>-44739828.048000112</v>
      </c>
      <c r="U14" s="10">
        <f t="shared" si="7"/>
        <v>236127184.5675</v>
      </c>
      <c r="V14" s="10">
        <f t="shared" si="8"/>
        <v>2516610595.5300002</v>
      </c>
      <c r="W14" s="10">
        <f t="shared" si="9"/>
        <v>-12569837.524000032</v>
      </c>
      <c r="X14" s="11">
        <f t="shared" si="10"/>
        <v>707052031.20249999</v>
      </c>
      <c r="Z14" s="9">
        <v>527</v>
      </c>
      <c r="AA14" s="10">
        <v>4.6514358378908196E-4</v>
      </c>
      <c r="AB14" s="10"/>
      <c r="AC14" s="10"/>
      <c r="AD14" s="10"/>
      <c r="AE14" s="11"/>
    </row>
    <row r="15" spans="1:31" x14ac:dyDescent="0.2">
      <c r="A15" s="9">
        <v>6</v>
      </c>
      <c r="B15" s="5">
        <v>558</v>
      </c>
      <c r="C15" s="10">
        <f>'3 Data'!B15</f>
        <v>8794.7900000000009</v>
      </c>
      <c r="D15" s="10">
        <f>'3 Data'!J15</f>
        <v>97457</v>
      </c>
      <c r="E15" s="10">
        <f>'3 Data'!F15</f>
        <v>-265.11000000000058</v>
      </c>
      <c r="F15" s="10">
        <f>'3 Data'!O15</f>
        <v>27121.79</v>
      </c>
      <c r="G15" s="14">
        <f>'4 Results'!$E$4*C15+'4 Results'!$E$5*D15+'4 Results'!$E$6*E15</f>
        <v>27085.894029181829</v>
      </c>
      <c r="H15" s="14">
        <f t="shared" si="11"/>
        <v>35.895970818171918</v>
      </c>
      <c r="I15" s="14">
        <f t="shared" ref="I15:I46" si="12">H15*H15</f>
        <v>1288.5207209790499</v>
      </c>
      <c r="J15" s="14">
        <f>'4 Results'!$E$4*C15</f>
        <v>8413.0743830568063</v>
      </c>
      <c r="K15" s="14">
        <f>'4 Results'!$E$5*D15</f>
        <v>18699.061950501269</v>
      </c>
      <c r="L15" s="14">
        <f>'4 Results'!$E$6*E15</f>
        <v>-26.242304376245453</v>
      </c>
      <c r="M15" s="14">
        <f>('4 Results'!$E$6-'4 Results'!$E$25)*E15</f>
        <v>-6.5203992631852943</v>
      </c>
      <c r="N15" s="10"/>
      <c r="O15" s="10">
        <f t="shared" si="1"/>
        <v>77348331.14410001</v>
      </c>
      <c r="P15" s="10">
        <f t="shared" si="2"/>
        <v>9497866849</v>
      </c>
      <c r="Q15" s="10">
        <f t="shared" si="3"/>
        <v>70283.312100000316</v>
      </c>
      <c r="R15" s="10">
        <f t="shared" si="4"/>
        <v>857113849.03000009</v>
      </c>
      <c r="S15" s="10">
        <f t="shared" si="5"/>
        <v>-2331586.7769000055</v>
      </c>
      <c r="T15" s="10">
        <f t="shared" si="6"/>
        <v>-25836825.270000055</v>
      </c>
      <c r="U15" s="10">
        <f t="shared" si="7"/>
        <v>238530447.47410002</v>
      </c>
      <c r="V15" s="10">
        <f t="shared" si="8"/>
        <v>2643208288.0300002</v>
      </c>
      <c r="W15" s="10">
        <f t="shared" si="9"/>
        <v>-7190257.7469000164</v>
      </c>
      <c r="X15" s="11">
        <f t="shared" si="10"/>
        <v>735591492.80410004</v>
      </c>
      <c r="Z15" s="9">
        <v>528</v>
      </c>
      <c r="AA15" s="10">
        <v>5.3496645909459199E-4</v>
      </c>
      <c r="AB15" s="10"/>
      <c r="AC15" s="10"/>
      <c r="AD15" s="10"/>
      <c r="AE15" s="11"/>
    </row>
    <row r="16" spans="1:31" x14ac:dyDescent="0.2">
      <c r="A16" s="9">
        <v>7</v>
      </c>
      <c r="B16" s="5">
        <v>559</v>
      </c>
      <c r="C16" s="10">
        <f>'3 Data'!B16</f>
        <v>8916.8499999999985</v>
      </c>
      <c r="D16" s="10">
        <f>'3 Data'!J16</f>
        <v>99005.200000000012</v>
      </c>
      <c r="E16" s="10">
        <f>'3 Data'!F16</f>
        <v>-438.76999999999862</v>
      </c>
      <c r="F16" s="10">
        <f>'3 Data'!O16</f>
        <v>27406.85</v>
      </c>
      <c r="G16" s="14">
        <f>'4 Results'!$E$4*C16+'4 Results'!$E$5*D16+'4 Results'!$E$6*E16</f>
        <v>27482.519265553088</v>
      </c>
      <c r="H16" s="14">
        <f t="shared" si="11"/>
        <v>-75.669265553089645</v>
      </c>
      <c r="I16" s="14">
        <f t="shared" si="12"/>
        <v>5725.8377493439993</v>
      </c>
      <c r="J16" s="14">
        <f>'4 Results'!$E$4*C16</f>
        <v>8529.8366774601855</v>
      </c>
      <c r="K16" s="14">
        <f>'4 Results'!$E$5*D16</f>
        <v>18996.114883710441</v>
      </c>
      <c r="L16" s="14">
        <f>'4 Results'!$E$6*E16</f>
        <v>-43.432295617536703</v>
      </c>
      <c r="M16" s="14">
        <f>('4 Results'!$E$6-'4 Results'!$E$25)*E16</f>
        <v>-10.791579286740584</v>
      </c>
      <c r="N16" s="10"/>
      <c r="O16" s="10">
        <f t="shared" si="1"/>
        <v>79510213.92249997</v>
      </c>
      <c r="P16" s="10">
        <f t="shared" si="2"/>
        <v>9802029627.0400028</v>
      </c>
      <c r="Q16" s="10">
        <f t="shared" si="3"/>
        <v>192519.11289999878</v>
      </c>
      <c r="R16" s="10">
        <f t="shared" si="4"/>
        <v>882814517.62</v>
      </c>
      <c r="S16" s="10">
        <f t="shared" si="5"/>
        <v>-3912446.2744999873</v>
      </c>
      <c r="T16" s="10">
        <f t="shared" si="6"/>
        <v>-43440511.603999868</v>
      </c>
      <c r="U16" s="10">
        <f t="shared" si="7"/>
        <v>244382770.42249995</v>
      </c>
      <c r="V16" s="10">
        <f t="shared" si="8"/>
        <v>2713420665.6200004</v>
      </c>
      <c r="W16" s="10">
        <f t="shared" si="9"/>
        <v>-12025303.574499961</v>
      </c>
      <c r="X16" s="11">
        <f t="shared" si="10"/>
        <v>751135426.9224999</v>
      </c>
      <c r="Z16" s="9">
        <v>529</v>
      </c>
      <c r="AA16" s="10">
        <v>5.2753521801957243E-4</v>
      </c>
      <c r="AB16" s="10"/>
      <c r="AC16" s="10"/>
      <c r="AD16" s="10"/>
      <c r="AE16" s="11"/>
    </row>
    <row r="17" spans="1:31" x14ac:dyDescent="0.2">
      <c r="A17" s="9">
        <v>8</v>
      </c>
      <c r="B17" s="5">
        <v>560</v>
      </c>
      <c r="C17" s="10">
        <f>'3 Data'!B17</f>
        <v>8751.07</v>
      </c>
      <c r="D17" s="10">
        <f>'3 Data'!J17</f>
        <v>99351.5</v>
      </c>
      <c r="E17" s="10">
        <f>'3 Data'!F17</f>
        <v>-77.6299999999992</v>
      </c>
      <c r="F17" s="10">
        <f>'3 Data'!O17</f>
        <v>27792.67</v>
      </c>
      <c r="G17" s="14">
        <f>'4 Results'!$E$4*C17+'4 Results'!$E$5*D17+'4 Results'!$E$6*E17</f>
        <v>27426.127038830735</v>
      </c>
      <c r="H17" s="14">
        <f t="shared" si="11"/>
        <v>366.54296116926344</v>
      </c>
      <c r="I17" s="14">
        <f t="shared" si="12"/>
        <v>134353.74238273216</v>
      </c>
      <c r="J17" s="14">
        <f>'4 Results'!$E$4*C17</f>
        <v>8371.2519390840389</v>
      </c>
      <c r="K17" s="14">
        <f>'4 Results'!$E$5*D17</f>
        <v>19062.559419797723</v>
      </c>
      <c r="L17" s="14">
        <f>'4 Results'!$E$6*E17</f>
        <v>-7.684320051027532</v>
      </c>
      <c r="M17" s="14">
        <f>('4 Results'!$E$6-'4 Results'!$E$25)*E17</f>
        <v>-1.9093153589116518</v>
      </c>
      <c r="N17" s="10"/>
      <c r="O17" s="10">
        <f t="shared" si="1"/>
        <v>76581226.144899994</v>
      </c>
      <c r="P17" s="10">
        <f t="shared" si="2"/>
        <v>9870720552.25</v>
      </c>
      <c r="Q17" s="10">
        <f t="shared" si="3"/>
        <v>6026.4168999998756</v>
      </c>
      <c r="R17" s="10">
        <f t="shared" si="4"/>
        <v>869431931.10500002</v>
      </c>
      <c r="S17" s="10">
        <f t="shared" si="5"/>
        <v>-679345.56409999297</v>
      </c>
      <c r="T17" s="10">
        <f t="shared" si="6"/>
        <v>-7712656.9449999202</v>
      </c>
      <c r="U17" s="10">
        <f t="shared" si="7"/>
        <v>243215600.65689999</v>
      </c>
      <c r="V17" s="10">
        <f t="shared" si="8"/>
        <v>2761243453.5049996</v>
      </c>
      <c r="W17" s="10">
        <f t="shared" si="9"/>
        <v>-2157544.9720999775</v>
      </c>
      <c r="X17" s="11">
        <f t="shared" si="10"/>
        <v>772432505.72889996</v>
      </c>
      <c r="Z17" s="9">
        <v>530</v>
      </c>
      <c r="AA17" s="10">
        <v>5.5298701145574782E-4</v>
      </c>
      <c r="AB17" s="10"/>
      <c r="AC17" s="10"/>
      <c r="AD17" s="10"/>
      <c r="AE17" s="11"/>
    </row>
    <row r="18" spans="1:31" x14ac:dyDescent="0.2">
      <c r="A18" s="9">
        <v>9</v>
      </c>
      <c r="B18" s="5">
        <v>561</v>
      </c>
      <c r="C18" s="10">
        <f>'3 Data'!B18</f>
        <v>8787.9</v>
      </c>
      <c r="D18" s="10">
        <f>'3 Data'!J18</f>
        <v>98976.400000000009</v>
      </c>
      <c r="E18" s="10">
        <f>'3 Data'!F18</f>
        <v>-109.32999999999993</v>
      </c>
      <c r="F18" s="10">
        <f>'3 Data'!O18</f>
        <v>27429.1</v>
      </c>
      <c r="G18" s="14">
        <f>'4 Results'!$E$4*C18+'4 Results'!$E$5*D18+'4 Results'!$E$6*E18</f>
        <v>27386.250266219613</v>
      </c>
      <c r="H18" s="14">
        <f t="shared" si="11"/>
        <v>42.849733780385577</v>
      </c>
      <c r="I18" s="14">
        <f t="shared" si="12"/>
        <v>1836.0996850499168</v>
      </c>
      <c r="J18" s="14">
        <f>'4 Results'!$E$4*C18</f>
        <v>8406.483426081224</v>
      </c>
      <c r="K18" s="14">
        <f>'4 Results'!$E$5*D18</f>
        <v>18990.589031445601</v>
      </c>
      <c r="L18" s="14">
        <f>'4 Results'!$E$6*E18</f>
        <v>-10.822191307211749</v>
      </c>
      <c r="M18" s="14">
        <f>('4 Results'!$E$6-'4 Results'!$E$25)*E18</f>
        <v>-2.688979108460813</v>
      </c>
      <c r="N18" s="10"/>
      <c r="O18" s="10">
        <f t="shared" si="1"/>
        <v>77227186.409999996</v>
      </c>
      <c r="P18" s="10">
        <f t="shared" si="2"/>
        <v>9796327756.960001</v>
      </c>
      <c r="Q18" s="10">
        <f t="shared" si="3"/>
        <v>11953.048899999983</v>
      </c>
      <c r="R18" s="10">
        <f t="shared" si="4"/>
        <v>869794705.56000006</v>
      </c>
      <c r="S18" s="10">
        <f t="shared" si="5"/>
        <v>-960781.10699999938</v>
      </c>
      <c r="T18" s="10">
        <f t="shared" si="6"/>
        <v>-10821089.811999993</v>
      </c>
      <c r="U18" s="10">
        <f t="shared" si="7"/>
        <v>241044187.88999999</v>
      </c>
      <c r="V18" s="10">
        <f t="shared" si="8"/>
        <v>2714833573.2400002</v>
      </c>
      <c r="W18" s="10">
        <f t="shared" si="9"/>
        <v>-2998823.5029999977</v>
      </c>
      <c r="X18" s="11">
        <f t="shared" si="10"/>
        <v>752355526.80999994</v>
      </c>
      <c r="Z18" s="9">
        <v>531</v>
      </c>
      <c r="AA18" s="10">
        <v>6.65439748909063E-4</v>
      </c>
      <c r="AB18" s="10"/>
      <c r="AC18" s="10"/>
      <c r="AD18" s="10"/>
      <c r="AE18" s="11"/>
    </row>
    <row r="19" spans="1:31" x14ac:dyDescent="0.2">
      <c r="A19" s="9">
        <v>10</v>
      </c>
      <c r="B19" s="5">
        <v>562</v>
      </c>
      <c r="C19" s="10">
        <f>'3 Data'!B19</f>
        <v>8770.67</v>
      </c>
      <c r="D19" s="10">
        <f>'3 Data'!J19</f>
        <v>98620.400000000009</v>
      </c>
      <c r="E19" s="10">
        <f>'3 Data'!F19</f>
        <v>-102.25</v>
      </c>
      <c r="F19" s="10">
        <f>'3 Data'!O19</f>
        <v>27254.07</v>
      </c>
      <c r="G19" s="14">
        <f>'4 Results'!$E$4*C19+'4 Results'!$E$5*D19+'4 Results'!$E$6*E19</f>
        <v>27302.163241206465</v>
      </c>
      <c r="H19" s="14">
        <f t="shared" si="11"/>
        <v>-48.093241206464882</v>
      </c>
      <c r="I19" s="14">
        <f t="shared" si="12"/>
        <v>2312.9598497432116</v>
      </c>
      <c r="J19" s="14">
        <f>'4 Results'!$E$4*C19</f>
        <v>8390.00125065463</v>
      </c>
      <c r="K19" s="14">
        <f>'4 Results'!$E$5*D19</f>
        <v>18922.283357616339</v>
      </c>
      <c r="L19" s="14">
        <f>'4 Results'!$E$6*E19</f>
        <v>-10.121367064505645</v>
      </c>
      <c r="M19" s="14">
        <f>('4 Results'!$E$6-'4 Results'!$E$25)*E19</f>
        <v>-2.5148460060378515</v>
      </c>
      <c r="N19" s="10"/>
      <c r="O19" s="10">
        <f t="shared" si="1"/>
        <v>76924652.248899996</v>
      </c>
      <c r="P19" s="10">
        <f t="shared" si="2"/>
        <v>9725983296.1600018</v>
      </c>
      <c r="Q19" s="10">
        <f t="shared" si="3"/>
        <v>10455.0625</v>
      </c>
      <c r="R19" s="10">
        <f t="shared" si="4"/>
        <v>864966983.6680001</v>
      </c>
      <c r="S19" s="10">
        <f t="shared" si="5"/>
        <v>-896801.00750000007</v>
      </c>
      <c r="T19" s="10">
        <f t="shared" si="6"/>
        <v>-10083935.9</v>
      </c>
      <c r="U19" s="10">
        <f t="shared" si="7"/>
        <v>239036454.12689999</v>
      </c>
      <c r="V19" s="10">
        <f t="shared" si="8"/>
        <v>2687807285.0280004</v>
      </c>
      <c r="W19" s="10">
        <f t="shared" si="9"/>
        <v>-2786728.6574999997</v>
      </c>
      <c r="X19" s="11">
        <f t="shared" si="10"/>
        <v>742784331.56490004</v>
      </c>
      <c r="Z19" s="9">
        <v>532</v>
      </c>
      <c r="AA19" s="10">
        <v>1.0698770210451612E-3</v>
      </c>
      <c r="AB19" s="10"/>
      <c r="AC19" s="10"/>
      <c r="AD19" s="10"/>
      <c r="AE19" s="11"/>
    </row>
    <row r="20" spans="1:31" x14ac:dyDescent="0.2">
      <c r="A20" s="9">
        <v>11</v>
      </c>
      <c r="B20" s="5">
        <v>563</v>
      </c>
      <c r="C20" s="10">
        <f>'3 Data'!B20</f>
        <v>8621</v>
      </c>
      <c r="D20" s="10">
        <f>'3 Data'!J20</f>
        <v>97397.31</v>
      </c>
      <c r="E20" s="10">
        <f>'3 Data'!F20</f>
        <v>44.739999999999782</v>
      </c>
      <c r="F20" s="10">
        <f>'3 Data'!O20</f>
        <v>26966.81</v>
      </c>
      <c r="G20" s="14">
        <f>'4 Results'!$E$4*C20+'4 Results'!$E$5*D20+'4 Results'!$E$6*E20</f>
        <v>26938.865191304762</v>
      </c>
      <c r="H20" s="14">
        <f t="shared" si="11"/>
        <v>27.944808695239772</v>
      </c>
      <c r="I20" s="14">
        <f t="shared" si="12"/>
        <v>780.91233301354839</v>
      </c>
      <c r="J20" s="14">
        <f>'4 Results'!$E$4*C20</f>
        <v>8246.8272984724717</v>
      </c>
      <c r="K20" s="14">
        <f>'4 Results'!$E$5*D20</f>
        <v>18687.609237942648</v>
      </c>
      <c r="L20" s="14">
        <f>'4 Results'!$E$6*E20</f>
        <v>4.4286548896428393</v>
      </c>
      <c r="M20" s="14">
        <f>('4 Results'!$E$6-'4 Results'!$E$25)*E20</f>
        <v>1.1003834749157255</v>
      </c>
      <c r="N20" s="14"/>
      <c r="O20" s="10">
        <f t="shared" si="1"/>
        <v>74321641</v>
      </c>
      <c r="P20" s="10">
        <f t="shared" si="2"/>
        <v>9486235995.2360992</v>
      </c>
      <c r="Q20" s="10">
        <f t="shared" si="3"/>
        <v>2001.6675999999804</v>
      </c>
      <c r="R20" s="10">
        <f t="shared" si="4"/>
        <v>839662209.50999999</v>
      </c>
      <c r="S20" s="10">
        <f t="shared" si="5"/>
        <v>385703.53999999812</v>
      </c>
      <c r="T20" s="10">
        <f t="shared" si="6"/>
        <v>4357555.649399979</v>
      </c>
      <c r="U20" s="10">
        <f t="shared" si="7"/>
        <v>232480869.01000002</v>
      </c>
      <c r="V20" s="10">
        <f t="shared" si="8"/>
        <v>2626494753.2811003</v>
      </c>
      <c r="W20" s="10">
        <f t="shared" si="9"/>
        <v>1206495.0793999941</v>
      </c>
      <c r="X20" s="11">
        <f t="shared" ref="X20:X51" si="13">F20*F20</f>
        <v>727208841.57610011</v>
      </c>
      <c r="Z20" s="9">
        <v>533</v>
      </c>
      <c r="AA20" s="10">
        <v>8.7499447063852666E-4</v>
      </c>
      <c r="AB20" s="10"/>
      <c r="AC20" s="10"/>
      <c r="AD20" s="10"/>
      <c r="AE20" s="11"/>
    </row>
    <row r="21" spans="1:31" x14ac:dyDescent="0.2">
      <c r="A21" s="9">
        <v>12</v>
      </c>
      <c r="B21" s="5">
        <v>564</v>
      </c>
      <c r="C21" s="10">
        <f>'3 Data'!B21</f>
        <v>8696.5300000000007</v>
      </c>
      <c r="D21" s="10">
        <f>'3 Data'!J21</f>
        <v>95454.05</v>
      </c>
      <c r="E21" s="10">
        <f>'3 Data'!F21</f>
        <v>-41.470000000001164</v>
      </c>
      <c r="F21" s="10">
        <f>'3 Data'!O21</f>
        <v>26523.980000000003</v>
      </c>
      <c r="G21" s="14">
        <f>'4 Results'!$E$4*C21+'4 Results'!$E$5*D21+'4 Results'!$E$6*E21</f>
        <v>26629.730334499785</v>
      </c>
      <c r="H21" s="14">
        <f t="shared" si="11"/>
        <v>-105.75033449978218</v>
      </c>
      <c r="I21" s="14">
        <f t="shared" si="12"/>
        <v>11183.133246815822</v>
      </c>
      <c r="J21" s="14">
        <f>'4 Results'!$E$4*C21</f>
        <v>8319.0791098462832</v>
      </c>
      <c r="K21" s="14">
        <f>'4 Results'!$E$5*D21</f>
        <v>18314.75619377003</v>
      </c>
      <c r="L21" s="14">
        <f>'4 Results'!$E$6*E21</f>
        <v>-4.1049691165287125</v>
      </c>
      <c r="M21" s="14">
        <f>('4 Results'!$E$6-'4 Results'!$E$25)*E21</f>
        <v>-1.0199575928644757</v>
      </c>
      <c r="N21" s="14"/>
      <c r="O21" s="10">
        <f t="shared" si="1"/>
        <v>75629634.040900007</v>
      </c>
      <c r="P21" s="10">
        <f t="shared" si="2"/>
        <v>9111475661.4025002</v>
      </c>
      <c r="Q21" s="10">
        <f t="shared" si="3"/>
        <v>1719.7609000000966</v>
      </c>
      <c r="R21" s="10">
        <f t="shared" si="4"/>
        <v>830119009.44650006</v>
      </c>
      <c r="S21" s="10">
        <f t="shared" si="5"/>
        <v>-360645.09910001018</v>
      </c>
      <c r="T21" s="10">
        <f t="shared" si="6"/>
        <v>-3958479.4535001111</v>
      </c>
      <c r="U21" s="10">
        <f t="shared" si="7"/>
        <v>230666587.78940004</v>
      </c>
      <c r="V21" s="10">
        <f t="shared" si="8"/>
        <v>2531821313.1190004</v>
      </c>
      <c r="W21" s="10">
        <f t="shared" si="9"/>
        <v>-1099949.4506000311</v>
      </c>
      <c r="X21" s="11">
        <f t="shared" si="13"/>
        <v>703521515.04040015</v>
      </c>
      <c r="Z21" s="9">
        <v>534</v>
      </c>
      <c r="AA21" s="10">
        <v>1.327565460364048E-3</v>
      </c>
      <c r="AB21" s="10"/>
      <c r="AC21" s="10"/>
      <c r="AD21" s="10"/>
      <c r="AE21" s="11"/>
    </row>
    <row r="22" spans="1:31" x14ac:dyDescent="0.2">
      <c r="A22" s="9">
        <v>13</v>
      </c>
      <c r="B22" s="5">
        <v>565</v>
      </c>
      <c r="C22" s="10">
        <f>'3 Data'!B22</f>
        <v>8551.4</v>
      </c>
      <c r="D22" s="10">
        <f>'3 Data'!J22</f>
        <v>92603.650000000009</v>
      </c>
      <c r="E22" s="10">
        <f>'3 Data'!F22</f>
        <v>159.04999999999927</v>
      </c>
      <c r="F22" s="10">
        <f>'3 Data'!O22</f>
        <v>26154.85</v>
      </c>
      <c r="G22" s="14">
        <f>'4 Results'!$E$4*C22+'4 Results'!$E$5*D22+'4 Results'!$E$6*E22</f>
        <v>25963.842224735632</v>
      </c>
      <c r="H22" s="14">
        <f t="shared" si="11"/>
        <v>191.0077752643665</v>
      </c>
      <c r="I22" s="14">
        <f t="shared" si="12"/>
        <v>36483.970211442742</v>
      </c>
      <c r="J22" s="14">
        <f>'4 Results'!$E$4*C22</f>
        <v>8180.248110446294</v>
      </c>
      <c r="K22" s="14">
        <f>'4 Results'!$E$5*D22</f>
        <v>17767.850315447191</v>
      </c>
      <c r="L22" s="14">
        <f>'4 Results'!$E$6*E22</f>
        <v>15.743798842147829</v>
      </c>
      <c r="M22" s="14">
        <f>('4 Results'!$E$6-'4 Results'!$E$25)*E22</f>
        <v>3.9118460367757306</v>
      </c>
      <c r="N22" s="14"/>
      <c r="O22" s="10">
        <f t="shared" si="1"/>
        <v>73126441.959999993</v>
      </c>
      <c r="P22" s="10">
        <f t="shared" si="2"/>
        <v>8575435993.3225012</v>
      </c>
      <c r="Q22" s="10">
        <f t="shared" si="3"/>
        <v>25296.902499999767</v>
      </c>
      <c r="R22" s="10">
        <f t="shared" si="4"/>
        <v>791890852.61000001</v>
      </c>
      <c r="S22" s="10">
        <f t="shared" si="5"/>
        <v>1360100.1699999936</v>
      </c>
      <c r="T22" s="10">
        <f t="shared" si="6"/>
        <v>14728610.532499934</v>
      </c>
      <c r="U22" s="10">
        <f t="shared" si="7"/>
        <v>223660584.28999999</v>
      </c>
      <c r="V22" s="10">
        <f t="shared" si="8"/>
        <v>2422034575.2024999</v>
      </c>
      <c r="W22" s="10">
        <f t="shared" si="9"/>
        <v>4159928.8924999805</v>
      </c>
      <c r="X22" s="11">
        <f t="shared" si="13"/>
        <v>684076178.52249992</v>
      </c>
      <c r="Z22" s="9">
        <v>535</v>
      </c>
      <c r="AA22" s="10">
        <v>1.393905896226499E-3</v>
      </c>
      <c r="AB22" s="10"/>
      <c r="AC22" s="10"/>
      <c r="AD22" s="10"/>
      <c r="AE22" s="11"/>
    </row>
    <row r="23" spans="1:31" x14ac:dyDescent="0.2">
      <c r="A23" s="9">
        <v>14</v>
      </c>
      <c r="B23" s="5">
        <v>566</v>
      </c>
      <c r="C23" s="10">
        <f>'3 Data'!B23</f>
        <v>8418.3499999999985</v>
      </c>
      <c r="D23" s="10">
        <f>'3 Data'!J23</f>
        <v>90616.44</v>
      </c>
      <c r="E23" s="10">
        <f>'3 Data'!F23</f>
        <v>267.94000000000233</v>
      </c>
      <c r="F23" s="10">
        <f>'3 Data'!O23</f>
        <v>25365.09</v>
      </c>
      <c r="G23" s="14">
        <f>'4 Results'!$E$4*C23+'4 Results'!$E$5*D23+'4 Results'!$E$6*E23</f>
        <v>25466.059835772932</v>
      </c>
      <c r="H23" s="14">
        <f t="shared" si="11"/>
        <v>-100.96983577293213</v>
      </c>
      <c r="I23" s="14">
        <f t="shared" si="12"/>
        <v>10194.907736012885</v>
      </c>
      <c r="J23" s="14">
        <f>'4 Results'!$E$4*C23</f>
        <v>8052.9728091979732</v>
      </c>
      <c r="K23" s="14">
        <f>'4 Results'!$E$5*D23</f>
        <v>17386.56459047458</v>
      </c>
      <c r="L23" s="14">
        <f>'4 Results'!$E$6*E23</f>
        <v>26.522436100378151</v>
      </c>
      <c r="M23" s="14">
        <f>('4 Results'!$E$6-'4 Results'!$E$25)*E23</f>
        <v>6.5900033140125949</v>
      </c>
      <c r="N23" s="14"/>
      <c r="O23" s="10">
        <f t="shared" si="1"/>
        <v>70868616.722499982</v>
      </c>
      <c r="P23" s="10">
        <f t="shared" si="2"/>
        <v>8211339198.2736006</v>
      </c>
      <c r="Q23" s="10">
        <f t="shared" si="3"/>
        <v>71791.843600001244</v>
      </c>
      <c r="R23" s="10">
        <f t="shared" si="4"/>
        <v>762840907.67399991</v>
      </c>
      <c r="S23" s="10">
        <f t="shared" si="5"/>
        <v>2255612.6990000191</v>
      </c>
      <c r="T23" s="10">
        <f t="shared" si="6"/>
        <v>24279768.933600213</v>
      </c>
      <c r="U23" s="10">
        <f t="shared" si="7"/>
        <v>213532205.40149996</v>
      </c>
      <c r="V23" s="10">
        <f t="shared" si="8"/>
        <v>2298494156.0795999</v>
      </c>
      <c r="W23" s="10">
        <f t="shared" si="9"/>
        <v>6796322.2146000592</v>
      </c>
      <c r="X23" s="11">
        <f t="shared" si="13"/>
        <v>643387790.70809996</v>
      </c>
      <c r="Z23" s="9">
        <v>536</v>
      </c>
      <c r="AA23" s="10">
        <v>1.744885721509644E-3</v>
      </c>
      <c r="AB23" s="10"/>
      <c r="AC23" s="10"/>
      <c r="AD23" s="10"/>
      <c r="AE23" s="11"/>
    </row>
    <row r="24" spans="1:31" x14ac:dyDescent="0.2">
      <c r="A24" s="9">
        <v>15</v>
      </c>
      <c r="B24" s="5">
        <v>567</v>
      </c>
      <c r="C24" s="10">
        <f>'3 Data'!B24</f>
        <v>8291.7699999999986</v>
      </c>
      <c r="D24" s="10">
        <f>'3 Data'!J24</f>
        <v>88204.29</v>
      </c>
      <c r="E24" s="10">
        <f>'3 Data'!F24</f>
        <v>574.9900000000016</v>
      </c>
      <c r="F24" s="10">
        <f>'3 Data'!O24</f>
        <v>25157.460000000003</v>
      </c>
      <c r="G24" s="14">
        <f>'4 Results'!$E$4*C24+'4 Results'!$E$5*D24+'4 Results'!$E$6*E24</f>
        <v>24912.548610013135</v>
      </c>
      <c r="H24" s="14">
        <f t="shared" si="11"/>
        <v>244.91138998686802</v>
      </c>
      <c r="I24" s="14">
        <f t="shared" si="12"/>
        <v>59981.588945299758</v>
      </c>
      <c r="J24" s="14">
        <f>'4 Results'!$E$4*C24</f>
        <v>7931.886693963007</v>
      </c>
      <c r="K24" s="14">
        <f>'4 Results'!$E$5*D24</f>
        <v>16923.745682813747</v>
      </c>
      <c r="L24" s="14">
        <f>'4 Results'!$E$6*E24</f>
        <v>56.91623323638256</v>
      </c>
      <c r="M24" s="14">
        <f>('4 Results'!$E$6-'4 Results'!$E$25)*E24</f>
        <v>14.14191985341524</v>
      </c>
      <c r="N24" s="14"/>
      <c r="O24" s="10">
        <f t="shared" si="1"/>
        <v>68753449.732899979</v>
      </c>
      <c r="P24" s="10">
        <f t="shared" si="2"/>
        <v>7779996774.4040985</v>
      </c>
      <c r="Q24" s="10">
        <f t="shared" si="3"/>
        <v>330613.50010000187</v>
      </c>
      <c r="R24" s="10">
        <f t="shared" si="4"/>
        <v>731369685.69329977</v>
      </c>
      <c r="S24" s="10">
        <f t="shared" si="5"/>
        <v>4767684.8323000129</v>
      </c>
      <c r="T24" s="10">
        <f t="shared" si="6"/>
        <v>50716584.707100138</v>
      </c>
      <c r="U24" s="10">
        <f t="shared" si="7"/>
        <v>208599872.10419998</v>
      </c>
      <c r="V24" s="10">
        <f t="shared" si="8"/>
        <v>2218995897.5033998</v>
      </c>
      <c r="W24" s="10">
        <f t="shared" si="9"/>
        <v>14465287.925400041</v>
      </c>
      <c r="X24" s="11">
        <f t="shared" si="13"/>
        <v>632897793.65160012</v>
      </c>
      <c r="Z24" s="9">
        <v>537</v>
      </c>
      <c r="AA24" s="10">
        <v>1.9438590665051955E-3</v>
      </c>
      <c r="AB24" s="10"/>
      <c r="AC24" s="10"/>
      <c r="AD24" s="10"/>
      <c r="AE24" s="11"/>
    </row>
    <row r="25" spans="1:31" x14ac:dyDescent="0.2">
      <c r="A25" s="9">
        <v>16</v>
      </c>
      <c r="B25" s="5">
        <v>568</v>
      </c>
      <c r="C25" s="10">
        <f>'3 Data'!B25</f>
        <v>8205.1</v>
      </c>
      <c r="D25" s="10">
        <f>'3 Data'!J25</f>
        <v>84973.97</v>
      </c>
      <c r="E25" s="10">
        <f>'3 Data'!F25</f>
        <v>754.96999999999935</v>
      </c>
      <c r="F25" s="10">
        <f>'3 Data'!O25</f>
        <v>24079.37</v>
      </c>
      <c r="G25" s="14">
        <f>'4 Results'!$E$4*C25+'4 Results'!$E$5*D25+'4 Results'!$E$6*E25</f>
        <v>24227.654808478212</v>
      </c>
      <c r="H25" s="14">
        <f t="shared" si="11"/>
        <v>-148.28480847821265</v>
      </c>
      <c r="I25" s="14">
        <f t="shared" si="12"/>
        <v>21988.384425420209</v>
      </c>
      <c r="J25" s="14">
        <f>'4 Results'!$E$4*C25</f>
        <v>7848.9783861148926</v>
      </c>
      <c r="K25" s="14">
        <f>'4 Results'!$E$5*D25</f>
        <v>16303.944603363907</v>
      </c>
      <c r="L25" s="14">
        <f>'4 Results'!$E$6*E25</f>
        <v>74.731818999411445</v>
      </c>
      <c r="M25" s="14">
        <f>('4 Results'!$E$6-'4 Results'!$E$25)*E25</f>
        <v>18.568540725461077</v>
      </c>
      <c r="N25" s="14"/>
      <c r="O25" s="10">
        <f t="shared" si="1"/>
        <v>67323666.010000005</v>
      </c>
      <c r="P25" s="10">
        <f t="shared" si="2"/>
        <v>7220575577.5608997</v>
      </c>
      <c r="Q25" s="10">
        <f t="shared" si="3"/>
        <v>569979.70089999901</v>
      </c>
      <c r="R25" s="10">
        <f t="shared" si="4"/>
        <v>697219921.2470001</v>
      </c>
      <c r="S25" s="10">
        <f t="shared" si="5"/>
        <v>6194604.3469999945</v>
      </c>
      <c r="T25" s="10">
        <f t="shared" si="6"/>
        <v>64152798.130899943</v>
      </c>
      <c r="U25" s="10">
        <f t="shared" si="7"/>
        <v>197573638.787</v>
      </c>
      <c r="V25" s="10">
        <f t="shared" si="8"/>
        <v>2046119663.9988999</v>
      </c>
      <c r="W25" s="10">
        <f t="shared" si="9"/>
        <v>18179201.968899984</v>
      </c>
      <c r="X25" s="11">
        <f t="shared" si="13"/>
        <v>579816059.59689999</v>
      </c>
      <c r="Z25" s="9">
        <v>538</v>
      </c>
      <c r="AA25" s="10">
        <v>2.6545308554129224E-3</v>
      </c>
      <c r="AB25" s="10"/>
      <c r="AC25" s="10"/>
      <c r="AD25" s="10"/>
      <c r="AE25" s="11"/>
    </row>
    <row r="26" spans="1:31" x14ac:dyDescent="0.2">
      <c r="A26" s="9">
        <v>17</v>
      </c>
      <c r="B26" s="5">
        <v>569</v>
      </c>
      <c r="C26" s="10">
        <f>'3 Data'!B26</f>
        <v>8059.1299999999992</v>
      </c>
      <c r="D26" s="10">
        <f>'3 Data'!J26</f>
        <v>82260.12999999999</v>
      </c>
      <c r="E26" s="10">
        <f>'3 Data'!F26</f>
        <v>1084.9300000000003</v>
      </c>
      <c r="F26" s="10">
        <f>'3 Data'!O26</f>
        <v>23573.56</v>
      </c>
      <c r="G26" s="14">
        <f>'4 Results'!$E$4*C26+'4 Results'!$E$5*D26+'4 Results'!$E$6*E26</f>
        <v>23599.977715597342</v>
      </c>
      <c r="H26" s="14">
        <f t="shared" si="11"/>
        <v>-26.417715597341157</v>
      </c>
      <c r="I26" s="14">
        <f t="shared" si="12"/>
        <v>697.89569738200225</v>
      </c>
      <c r="J26" s="14">
        <f>'4 Results'!$E$4*C26</f>
        <v>7709.3438447904473</v>
      </c>
      <c r="K26" s="14">
        <f>'4 Results'!$E$5*D26</f>
        <v>15783.240474530179</v>
      </c>
      <c r="L26" s="14">
        <f>'4 Results'!$E$6*E26</f>
        <v>107.39339627671504</v>
      </c>
      <c r="M26" s="14">
        <f>('4 Results'!$E$6-'4 Results'!$E$25)*E26</f>
        <v>26.683930340642025</v>
      </c>
      <c r="N26" s="14"/>
      <c r="O26" s="10">
        <f t="shared" si="1"/>
        <v>64949576.356899984</v>
      </c>
      <c r="P26" s="10">
        <f t="shared" si="2"/>
        <v>6766728987.6168985</v>
      </c>
      <c r="Q26" s="10">
        <f t="shared" si="3"/>
        <v>1177073.1049000006</v>
      </c>
      <c r="R26" s="10">
        <f t="shared" si="4"/>
        <v>662945081.48689985</v>
      </c>
      <c r="S26" s="10">
        <f t="shared" si="5"/>
        <v>8743591.9109000023</v>
      </c>
      <c r="T26" s="10">
        <f t="shared" si="6"/>
        <v>89246482.840900019</v>
      </c>
      <c r="U26" s="10">
        <f t="shared" si="7"/>
        <v>189982384.60279998</v>
      </c>
      <c r="V26" s="10">
        <f t="shared" si="8"/>
        <v>1939164110.1627998</v>
      </c>
      <c r="W26" s="10">
        <f t="shared" si="9"/>
        <v>25575662.450800009</v>
      </c>
      <c r="X26" s="11">
        <f t="shared" si="13"/>
        <v>555712731.07360005</v>
      </c>
      <c r="Z26" s="9">
        <v>539</v>
      </c>
      <c r="AA26" s="10">
        <v>2.9899597873210264E-3</v>
      </c>
      <c r="AB26" s="10"/>
      <c r="AC26" s="10"/>
      <c r="AD26" s="10"/>
      <c r="AE26" s="11"/>
    </row>
    <row r="27" spans="1:31" x14ac:dyDescent="0.2">
      <c r="A27" s="9">
        <v>18</v>
      </c>
      <c r="B27" s="5">
        <v>570</v>
      </c>
      <c r="C27" s="10">
        <f>'3 Data'!B27</f>
        <v>8013.869999999999</v>
      </c>
      <c r="D27" s="10">
        <f>'3 Data'!J27</f>
        <v>79210.200000000012</v>
      </c>
      <c r="E27" s="10">
        <f>'3 Data'!F27</f>
        <v>1249</v>
      </c>
      <c r="F27" s="10">
        <f>'3 Data'!O27</f>
        <v>22840.27</v>
      </c>
      <c r="G27" s="14">
        <f>'4 Results'!$E$4*C27+'4 Results'!$E$5*D27+'4 Results'!$E$6*E27</f>
        <v>22987.733148831012</v>
      </c>
      <c r="H27" s="14">
        <f t="shared" si="11"/>
        <v>-147.46314883101149</v>
      </c>
      <c r="I27" s="14">
        <f t="shared" si="12"/>
        <v>21745.380263157047</v>
      </c>
      <c r="J27" s="14">
        <f>'4 Results'!$E$4*C27</f>
        <v>7666.0482406228493</v>
      </c>
      <c r="K27" s="14">
        <f>'4 Results'!$E$5*D27</f>
        <v>15198.050800985007</v>
      </c>
      <c r="L27" s="14">
        <f>'4 Results'!$E$6*E27</f>
        <v>123.63410722315453</v>
      </c>
      <c r="M27" s="14">
        <f>('4 Results'!$E$6-'4 Results'!$E$25)*E27</f>
        <v>30.719243633655516</v>
      </c>
      <c r="N27" s="14"/>
      <c r="O27" s="10">
        <f t="shared" si="1"/>
        <v>64222112.37689998</v>
      </c>
      <c r="P27" s="10">
        <f t="shared" si="2"/>
        <v>6274255784.0400019</v>
      </c>
      <c r="Q27" s="10">
        <f t="shared" si="3"/>
        <v>1560001</v>
      </c>
      <c r="R27" s="10">
        <f t="shared" si="4"/>
        <v>634780245.47399998</v>
      </c>
      <c r="S27" s="10">
        <f t="shared" si="5"/>
        <v>10009323.629999999</v>
      </c>
      <c r="T27" s="10">
        <f t="shared" si="6"/>
        <v>98933539.800000012</v>
      </c>
      <c r="U27" s="10">
        <f t="shared" si="7"/>
        <v>183038954.54489997</v>
      </c>
      <c r="V27" s="10">
        <f t="shared" si="8"/>
        <v>1809182354.7540002</v>
      </c>
      <c r="W27" s="10">
        <f t="shared" si="9"/>
        <v>28527497.23</v>
      </c>
      <c r="X27" s="11">
        <f t="shared" si="13"/>
        <v>521677933.67290002</v>
      </c>
      <c r="Z27" s="9">
        <v>540</v>
      </c>
      <c r="AA27" s="10">
        <v>3.5572311244498689E-3</v>
      </c>
      <c r="AB27" s="10"/>
      <c r="AC27" s="10"/>
      <c r="AD27" s="10"/>
      <c r="AE27" s="11"/>
    </row>
    <row r="28" spans="1:31" x14ac:dyDescent="0.2">
      <c r="A28" s="9">
        <v>19</v>
      </c>
      <c r="B28" s="5">
        <v>571</v>
      </c>
      <c r="C28" s="10">
        <f>'3 Data'!B28</f>
        <v>7834.2899999999991</v>
      </c>
      <c r="D28" s="10">
        <f>'3 Data'!J28</f>
        <v>76003.12000000001</v>
      </c>
      <c r="E28" s="10">
        <f>'3 Data'!F28</f>
        <v>1530.5200000000004</v>
      </c>
      <c r="F28" s="10">
        <f>'3 Data'!O28</f>
        <v>22211.61</v>
      </c>
      <c r="G28" s="14">
        <f>'4 Results'!$E$4*C28+'4 Results'!$E$5*D28+'4 Results'!$E$6*E28</f>
        <v>22228.472013319526</v>
      </c>
      <c r="H28" s="14">
        <f t="shared" si="11"/>
        <v>-16.862013319525431</v>
      </c>
      <c r="I28" s="14">
        <f t="shared" si="12"/>
        <v>284.32749318785307</v>
      </c>
      <c r="J28" s="14">
        <f>'4 Results'!$E$4*C28</f>
        <v>7494.2624563449599</v>
      </c>
      <c r="K28" s="14">
        <f>'4 Results'!$E$5*D28</f>
        <v>14582.708777321097</v>
      </c>
      <c r="L28" s="14">
        <f>'4 Results'!$E$6*E28</f>
        <v>151.50077965346878</v>
      </c>
      <c r="M28" s="14">
        <f>('4 Results'!$E$6-'4 Results'!$E$25)*E28</f>
        <v>37.643248011355048</v>
      </c>
      <c r="N28" s="14"/>
      <c r="O28" s="10">
        <f t="shared" si="1"/>
        <v>61376099.804099984</v>
      </c>
      <c r="P28" s="10">
        <f t="shared" si="2"/>
        <v>5776474249.7344017</v>
      </c>
      <c r="Q28" s="10">
        <f t="shared" si="3"/>
        <v>2342491.4704000014</v>
      </c>
      <c r="R28" s="10">
        <f t="shared" si="4"/>
        <v>595430482.98479998</v>
      </c>
      <c r="S28" s="10">
        <f t="shared" si="5"/>
        <v>11990537.530800002</v>
      </c>
      <c r="T28" s="10">
        <f t="shared" si="6"/>
        <v>116324295.22240005</v>
      </c>
      <c r="U28" s="10">
        <f t="shared" si="7"/>
        <v>174012194.10689998</v>
      </c>
      <c r="V28" s="10">
        <f t="shared" si="8"/>
        <v>1688151660.2232003</v>
      </c>
      <c r="W28" s="10">
        <f t="shared" si="9"/>
        <v>33995313.337200008</v>
      </c>
      <c r="X28" s="11">
        <f t="shared" si="13"/>
        <v>493355618.79210001</v>
      </c>
      <c r="Z28" s="9">
        <v>541</v>
      </c>
      <c r="AA28" s="10">
        <v>4.027014171192814E-3</v>
      </c>
      <c r="AB28" s="10"/>
      <c r="AC28" s="10"/>
      <c r="AD28" s="10"/>
      <c r="AE28" s="11"/>
    </row>
    <row r="29" spans="1:31" x14ac:dyDescent="0.2">
      <c r="A29" s="9">
        <v>20</v>
      </c>
      <c r="B29" s="5">
        <v>572</v>
      </c>
      <c r="C29" s="10">
        <f>'3 Data'!B29</f>
        <v>7721.7699999999986</v>
      </c>
      <c r="D29" s="10">
        <f>'3 Data'!J29</f>
        <v>72315.239999999991</v>
      </c>
      <c r="E29" s="10">
        <f>'3 Data'!F29</f>
        <v>1887.6400000000012</v>
      </c>
      <c r="F29" s="10">
        <f>'3 Data'!O29</f>
        <v>21310.510000000002</v>
      </c>
      <c r="G29" s="14">
        <f>'4 Results'!$E$4*C29+'4 Results'!$E$5*D29+'4 Results'!$E$6*E29</f>
        <v>21448.592651973569</v>
      </c>
      <c r="H29" s="14">
        <f t="shared" si="11"/>
        <v>-138.08265197356741</v>
      </c>
      <c r="I29" s="14">
        <f t="shared" si="12"/>
        <v>19066.81877605334</v>
      </c>
      <c r="J29" s="14">
        <f>'4 Results'!$E$4*C29</f>
        <v>7386.6261023693041</v>
      </c>
      <c r="K29" s="14">
        <f>'4 Results'!$E$5*D29</f>
        <v>13875.115720013619</v>
      </c>
      <c r="L29" s="14">
        <f>'4 Results'!$E$6*E29</f>
        <v>186.85082959064496</v>
      </c>
      <c r="M29" s="14">
        <f>('4 Results'!$E$6-'4 Results'!$E$25)*E29</f>
        <v>46.42663975390996</v>
      </c>
      <c r="N29" s="14"/>
      <c r="O29" s="10">
        <f t="shared" si="1"/>
        <v>59625731.932899982</v>
      </c>
      <c r="P29" s="10">
        <f t="shared" si="2"/>
        <v>5229493936.2575989</v>
      </c>
      <c r="Q29" s="10">
        <f t="shared" si="3"/>
        <v>3563184.7696000049</v>
      </c>
      <c r="R29" s="10">
        <f t="shared" si="4"/>
        <v>558401650.77479982</v>
      </c>
      <c r="S29" s="10">
        <f t="shared" si="5"/>
        <v>14575921.922800006</v>
      </c>
      <c r="T29" s="10">
        <f t="shared" si="6"/>
        <v>136505139.63360009</v>
      </c>
      <c r="U29" s="10">
        <f t="shared" si="7"/>
        <v>164554856.80269998</v>
      </c>
      <c r="V29" s="10">
        <f t="shared" si="8"/>
        <v>1541074645.1724</v>
      </c>
      <c r="W29" s="10">
        <f t="shared" si="9"/>
        <v>40226571.09640003</v>
      </c>
      <c r="X29" s="11">
        <f t="shared" si="13"/>
        <v>454137836.46010011</v>
      </c>
      <c r="Z29" s="9">
        <v>542</v>
      </c>
      <c r="AA29" s="10">
        <v>5.1521562958840627E-3</v>
      </c>
      <c r="AB29" s="10"/>
      <c r="AC29" s="10"/>
      <c r="AD29" s="10"/>
      <c r="AE29" s="11"/>
    </row>
    <row r="30" spans="1:31" x14ac:dyDescent="0.2">
      <c r="A30" s="9">
        <v>21</v>
      </c>
      <c r="B30" s="5">
        <v>573</v>
      </c>
      <c r="C30" s="10">
        <f>'3 Data'!B30</f>
        <v>7372.51</v>
      </c>
      <c r="D30" s="10">
        <f>'3 Data'!J30</f>
        <v>69000.97</v>
      </c>
      <c r="E30" s="10">
        <f>'3 Data'!F30</f>
        <v>2590.5699999999997</v>
      </c>
      <c r="F30" s="10">
        <f>'3 Data'!O30</f>
        <v>20563.980000000003</v>
      </c>
      <c r="G30" s="14">
        <f>'4 Results'!$E$4*C30+'4 Results'!$E$5*D30+'4 Results'!$E$6*E30</f>
        <v>20548.163406736461</v>
      </c>
      <c r="H30" s="14">
        <f t="shared" si="11"/>
        <v>15.816593263542018</v>
      </c>
      <c r="I30" s="14">
        <f t="shared" si="12"/>
        <v>250.16462246432275</v>
      </c>
      <c r="J30" s="14">
        <f>'4 Results'!$E$4*C30</f>
        <v>7052.5248493517329</v>
      </c>
      <c r="K30" s="14">
        <f>'4 Results'!$E$5*D30</f>
        <v>13239.207164951513</v>
      </c>
      <c r="L30" s="14">
        <f>'4 Results'!$E$6*E30</f>
        <v>256.4313924332165</v>
      </c>
      <c r="M30" s="14">
        <f>('4 Results'!$E$6-'4 Results'!$E$25)*E30</f>
        <v>63.71525298642031</v>
      </c>
      <c r="N30" s="14"/>
      <c r="O30" s="10">
        <f t="shared" si="1"/>
        <v>54353903.700100005</v>
      </c>
      <c r="P30" s="10">
        <f t="shared" si="2"/>
        <v>4761133860.9408998</v>
      </c>
      <c r="Q30" s="10">
        <f t="shared" si="3"/>
        <v>6711052.9248999981</v>
      </c>
      <c r="R30" s="10">
        <f t="shared" si="4"/>
        <v>508710341.33470005</v>
      </c>
      <c r="S30" s="10">
        <f t="shared" si="5"/>
        <v>19099003.230699997</v>
      </c>
      <c r="T30" s="10">
        <f t="shared" si="6"/>
        <v>178751842.85289997</v>
      </c>
      <c r="U30" s="10">
        <f t="shared" si="7"/>
        <v>151608148.18980002</v>
      </c>
      <c r="V30" s="10">
        <f t="shared" si="8"/>
        <v>1418934567.0606003</v>
      </c>
      <c r="W30" s="10">
        <f t="shared" si="9"/>
        <v>53272429.6686</v>
      </c>
      <c r="X30" s="11">
        <f t="shared" si="13"/>
        <v>422877273.44040012</v>
      </c>
      <c r="Z30" s="9">
        <v>543</v>
      </c>
      <c r="AA30" s="10">
        <v>5.8529611730364526E-3</v>
      </c>
      <c r="AB30" s="10"/>
      <c r="AC30" s="10"/>
      <c r="AD30" s="10"/>
      <c r="AE30" s="11"/>
    </row>
    <row r="31" spans="1:31" x14ac:dyDescent="0.2">
      <c r="A31" s="9">
        <v>22</v>
      </c>
      <c r="B31" s="5">
        <v>574</v>
      </c>
      <c r="C31" s="10">
        <f>'3 Data'!B31</f>
        <v>7197.7899999999991</v>
      </c>
      <c r="D31" s="10">
        <f>'3 Data'!J31</f>
        <v>65517.630000000012</v>
      </c>
      <c r="E31" s="10">
        <f>'3 Data'!F31</f>
        <v>2839.83</v>
      </c>
      <c r="F31" s="10">
        <f>'3 Data'!O31</f>
        <v>19726.52</v>
      </c>
      <c r="G31" s="14">
        <f>'4 Results'!$E$4*C31+'4 Results'!$E$5*D31+'4 Results'!$E$6*E31</f>
        <v>19737.35206116331</v>
      </c>
      <c r="H31" s="14">
        <f t="shared" si="11"/>
        <v>-10.832061163309845</v>
      </c>
      <c r="I31" s="14">
        <f t="shared" si="12"/>
        <v>117.33354904568543</v>
      </c>
      <c r="J31" s="14">
        <f>'4 Results'!$E$4*C31</f>
        <v>6885.3881290653253</v>
      </c>
      <c r="K31" s="14">
        <f>'4 Results'!$E$5*D31</f>
        <v>12570.859170916616</v>
      </c>
      <c r="L31" s="14">
        <f>'4 Results'!$E$6*E31</f>
        <v>281.10476118136984</v>
      </c>
      <c r="M31" s="14">
        <f>('4 Results'!$E$6-'4 Results'!$E$25)*E31</f>
        <v>69.845820374831021</v>
      </c>
      <c r="N31" s="14"/>
      <c r="O31" s="10">
        <f t="shared" si="1"/>
        <v>51808180.884099983</v>
      </c>
      <c r="P31" s="10">
        <f t="shared" si="2"/>
        <v>4292559840.8169017</v>
      </c>
      <c r="Q31" s="10">
        <f t="shared" si="3"/>
        <v>8064634.4288999997</v>
      </c>
      <c r="R31" s="10">
        <f t="shared" si="4"/>
        <v>471582142.0377</v>
      </c>
      <c r="S31" s="10">
        <f t="shared" si="5"/>
        <v>20440499.975699998</v>
      </c>
      <c r="T31" s="10">
        <f t="shared" si="6"/>
        <v>186058931.20290002</v>
      </c>
      <c r="U31" s="10">
        <f t="shared" si="7"/>
        <v>141987348.3908</v>
      </c>
      <c r="V31" s="10">
        <f t="shared" si="8"/>
        <v>1292434838.5476003</v>
      </c>
      <c r="W31" s="10">
        <f t="shared" si="9"/>
        <v>56019963.291599996</v>
      </c>
      <c r="X31" s="11">
        <f t="shared" si="13"/>
        <v>389135591.31040001</v>
      </c>
      <c r="Z31" s="9">
        <v>544</v>
      </c>
      <c r="AA31" s="10">
        <v>6.7719588939143685E-3</v>
      </c>
      <c r="AB31" s="10"/>
      <c r="AC31" s="10"/>
      <c r="AD31" s="10"/>
      <c r="AE31" s="11"/>
    </row>
    <row r="32" spans="1:31" x14ac:dyDescent="0.2">
      <c r="A32" s="9">
        <v>23</v>
      </c>
      <c r="B32" s="5">
        <v>575</v>
      </c>
      <c r="C32" s="10">
        <f>'3 Data'!B32</f>
        <v>6979.7799999999988</v>
      </c>
      <c r="D32" s="10">
        <f>'3 Data'!J32</f>
        <v>62364.890000000014</v>
      </c>
      <c r="E32" s="10">
        <f>'3 Data'!F32</f>
        <v>3573.59</v>
      </c>
      <c r="F32" s="10">
        <f>'3 Data'!O32</f>
        <v>19004.07</v>
      </c>
      <c r="G32" s="14">
        <f>'4 Results'!$E$4*C32+'4 Results'!$E$5*D32+'4 Results'!$E$6*E32</f>
        <v>18996.520734795769</v>
      </c>
      <c r="H32" s="14">
        <f t="shared" si="11"/>
        <v>7.5492652042303234</v>
      </c>
      <c r="I32" s="14">
        <f t="shared" si="12"/>
        <v>56.991405123802707</v>
      </c>
      <c r="J32" s="14">
        <f>'4 Results'!$E$4*C32</f>
        <v>6676.8403017436704</v>
      </c>
      <c r="K32" s="14">
        <f>'4 Results'!$E$5*D32</f>
        <v>11965.943356005186</v>
      </c>
      <c r="L32" s="14">
        <f>'4 Results'!$E$6*E32</f>
        <v>353.73707704691179</v>
      </c>
      <c r="M32" s="14">
        <f>('4 Results'!$E$6-'4 Results'!$E$25)*E32</f>
        <v>87.892699645152135</v>
      </c>
      <c r="N32" s="14"/>
      <c r="O32" s="10">
        <f t="shared" si="1"/>
        <v>48717328.848399982</v>
      </c>
      <c r="P32" s="10">
        <f t="shared" si="2"/>
        <v>3889379504.7121019</v>
      </c>
      <c r="Q32" s="10">
        <f t="shared" si="3"/>
        <v>12770545.488100002</v>
      </c>
      <c r="R32" s="10">
        <f t="shared" si="4"/>
        <v>435293211.9242</v>
      </c>
      <c r="S32" s="10">
        <f t="shared" si="5"/>
        <v>24942872.010199998</v>
      </c>
      <c r="T32" s="10">
        <f t="shared" si="6"/>
        <v>222866547.25510007</v>
      </c>
      <c r="U32" s="10">
        <f t="shared" si="7"/>
        <v>132644227.70459998</v>
      </c>
      <c r="V32" s="10">
        <f t="shared" si="8"/>
        <v>1185186735.1023002</v>
      </c>
      <c r="W32" s="10">
        <f t="shared" si="9"/>
        <v>67912754.511299998</v>
      </c>
      <c r="X32" s="11">
        <f t="shared" si="13"/>
        <v>361154676.56489998</v>
      </c>
      <c r="Z32" s="9">
        <v>545</v>
      </c>
      <c r="AA32" s="10">
        <v>7.7436535288933029E-3</v>
      </c>
      <c r="AB32" s="10"/>
      <c r="AC32" s="10"/>
      <c r="AD32" s="10"/>
      <c r="AE32" s="11"/>
    </row>
    <row r="33" spans="1:31" x14ac:dyDescent="0.2">
      <c r="A33" s="9">
        <v>24</v>
      </c>
      <c r="B33" s="5">
        <v>576</v>
      </c>
      <c r="C33" s="10">
        <f>'3 Data'!B33</f>
        <v>6802.01</v>
      </c>
      <c r="D33" s="10">
        <f>'3 Data'!J33</f>
        <v>59427.62</v>
      </c>
      <c r="E33" s="10">
        <f>'3 Data'!F33</f>
        <v>4157.5200000000004</v>
      </c>
      <c r="F33" s="10">
        <f>'3 Data'!O33</f>
        <v>18207.230000000003</v>
      </c>
      <c r="G33" s="14">
        <f>'4 Results'!$E$4*C33+'4 Results'!$E$5*D33+'4 Results'!$E$6*E33</f>
        <v>18320.693950411678</v>
      </c>
      <c r="H33" s="14">
        <f t="shared" si="11"/>
        <v>-113.46395041167489</v>
      </c>
      <c r="I33" s="14">
        <f t="shared" si="12"/>
        <v>12874.068043023017</v>
      </c>
      <c r="J33" s="14">
        <f>'4 Results'!$E$4*C33</f>
        <v>6506.7859589934742</v>
      </c>
      <c r="K33" s="14">
        <f>'4 Results'!$E$5*D33</f>
        <v>11402.369742048782</v>
      </c>
      <c r="L33" s="14">
        <f>'4 Results'!$E$6*E33</f>
        <v>411.53824936942311</v>
      </c>
      <c r="M33" s="14">
        <f>('4 Results'!$E$6-'4 Results'!$E$25)*E33</f>
        <v>102.25449943298278</v>
      </c>
      <c r="N33" s="14"/>
      <c r="O33" s="10">
        <f t="shared" si="1"/>
        <v>46267340.040100001</v>
      </c>
      <c r="P33" s="10">
        <f t="shared" si="2"/>
        <v>3531642018.8644004</v>
      </c>
      <c r="Q33" s="10">
        <f t="shared" si="3"/>
        <v>17284972.550400004</v>
      </c>
      <c r="R33" s="10">
        <f t="shared" si="4"/>
        <v>404227265.51620001</v>
      </c>
      <c r="S33" s="10">
        <f t="shared" si="5"/>
        <v>28279492.615200005</v>
      </c>
      <c r="T33" s="10">
        <f t="shared" si="6"/>
        <v>247071518.70240003</v>
      </c>
      <c r="U33" s="10">
        <f t="shared" si="7"/>
        <v>123845760.53230003</v>
      </c>
      <c r="V33" s="10">
        <f t="shared" si="8"/>
        <v>1082012345.6926003</v>
      </c>
      <c r="W33" s="10">
        <f t="shared" si="9"/>
        <v>75696922.869600028</v>
      </c>
      <c r="X33" s="11">
        <f t="shared" si="13"/>
        <v>331503224.2729001</v>
      </c>
      <c r="Z33" s="9">
        <v>546</v>
      </c>
      <c r="AA33" s="10">
        <v>9.3738894709667862E-3</v>
      </c>
      <c r="AB33" s="10"/>
      <c r="AC33" s="10"/>
      <c r="AD33" s="10"/>
      <c r="AE33" s="11"/>
    </row>
    <row r="34" spans="1:31" x14ac:dyDescent="0.2">
      <c r="A34" s="9">
        <v>25</v>
      </c>
      <c r="B34" s="5">
        <v>577</v>
      </c>
      <c r="C34" s="10">
        <f>'3 Data'!B34</f>
        <v>6580.84</v>
      </c>
      <c r="D34" s="10">
        <f>'3 Data'!J34</f>
        <v>57233.729999999996</v>
      </c>
      <c r="E34" s="10">
        <f>'3 Data'!F34</f>
        <v>5082.83</v>
      </c>
      <c r="F34" s="10">
        <f>'3 Data'!O34</f>
        <v>17654.77</v>
      </c>
      <c r="G34" s="14">
        <f>'4 Results'!$E$4*C34+'4 Results'!$E$5*D34+'4 Results'!$E$6*E34</f>
        <v>17779.775060274227</v>
      </c>
      <c r="H34" s="14">
        <f t="shared" si="11"/>
        <v>-125.00506027422671</v>
      </c>
      <c r="I34" s="14">
        <f t="shared" si="12"/>
        <v>15626.265094163053</v>
      </c>
      <c r="J34" s="14">
        <f>'4 Results'!$E$4*C34</f>
        <v>6295.2152834798271</v>
      </c>
      <c r="K34" s="14">
        <f>'4 Results'!$E$5*D34</f>
        <v>10981.428352281138</v>
      </c>
      <c r="L34" s="14">
        <f>'4 Results'!$E$6*E34</f>
        <v>503.13142451326382</v>
      </c>
      <c r="M34" s="14">
        <f>('4 Results'!$E$6-'4 Results'!$E$25)*E34</f>
        <v>125.01256454639973</v>
      </c>
      <c r="N34" s="14"/>
      <c r="O34" s="10">
        <f t="shared" si="1"/>
        <v>43307455.105599999</v>
      </c>
      <c r="P34" s="10">
        <f t="shared" si="2"/>
        <v>3275699849.7128997</v>
      </c>
      <c r="Q34" s="10">
        <f t="shared" si="3"/>
        <v>25835160.808899999</v>
      </c>
      <c r="R34" s="10">
        <f t="shared" si="4"/>
        <v>376646019.73319995</v>
      </c>
      <c r="S34" s="10">
        <f t="shared" si="5"/>
        <v>33449290.977200001</v>
      </c>
      <c r="T34" s="10">
        <f t="shared" si="6"/>
        <v>290909319.85589999</v>
      </c>
      <c r="U34" s="10">
        <f t="shared" si="7"/>
        <v>116183216.6068</v>
      </c>
      <c r="V34" s="10">
        <f t="shared" si="8"/>
        <v>1010448339.3921</v>
      </c>
      <c r="W34" s="10">
        <f t="shared" si="9"/>
        <v>89736194.599099994</v>
      </c>
      <c r="X34" s="11">
        <f t="shared" si="13"/>
        <v>311690903.7529</v>
      </c>
      <c r="Z34" s="9">
        <v>547</v>
      </c>
      <c r="AA34" s="10">
        <v>1.0563396683295284E-2</v>
      </c>
      <c r="AB34" s="10"/>
      <c r="AC34" s="10"/>
      <c r="AD34" s="10"/>
      <c r="AE34" s="11"/>
    </row>
    <row r="35" spans="1:31" x14ac:dyDescent="0.2">
      <c r="A35" s="9">
        <v>26</v>
      </c>
      <c r="B35" s="5">
        <v>578</v>
      </c>
      <c r="C35" s="10">
        <f>'3 Data'!B35</f>
        <v>6380.83</v>
      </c>
      <c r="D35" s="10">
        <f>'3 Data'!J35</f>
        <v>55328.24</v>
      </c>
      <c r="E35" s="10">
        <f>'3 Data'!F35</f>
        <v>6103.6400000000012</v>
      </c>
      <c r="F35" s="10">
        <f>'3 Data'!O35</f>
        <v>17257.57</v>
      </c>
      <c r="G35" s="14">
        <f>'4 Results'!$E$4*C35+'4 Results'!$E$5*D35+'4 Results'!$E$6*E35</f>
        <v>17323.886252807835</v>
      </c>
      <c r="H35" s="14">
        <f t="shared" si="11"/>
        <v>-66.316252807835554</v>
      </c>
      <c r="I35" s="14">
        <f t="shared" si="12"/>
        <v>4397.8453864727571</v>
      </c>
      <c r="J35" s="14">
        <f>'4 Results'!$E$4*C35</f>
        <v>6103.8862116821838</v>
      </c>
      <c r="K35" s="14">
        <f>'4 Results'!$E$5*D35</f>
        <v>10615.82223311001</v>
      </c>
      <c r="L35" s="14">
        <f>'4 Results'!$E$6*E35</f>
        <v>604.17780801564061</v>
      </c>
      <c r="M35" s="14">
        <f>('4 Results'!$E$6-'4 Results'!$E$25)*E35</f>
        <v>150.11945893684964</v>
      </c>
      <c r="N35" s="14"/>
      <c r="O35" s="10">
        <f t="shared" si="1"/>
        <v>40714991.488899998</v>
      </c>
      <c r="P35" s="10">
        <f t="shared" si="2"/>
        <v>3061214141.4975996</v>
      </c>
      <c r="Q35" s="10">
        <f t="shared" si="3"/>
        <v>37254421.249600016</v>
      </c>
      <c r="R35" s="10">
        <f t="shared" si="4"/>
        <v>353040093.63919997</v>
      </c>
      <c r="S35" s="10">
        <f t="shared" si="5"/>
        <v>38946289.221200004</v>
      </c>
      <c r="T35" s="10">
        <f t="shared" si="6"/>
        <v>337703658.79360008</v>
      </c>
      <c r="U35" s="10">
        <f t="shared" si="7"/>
        <v>110117620.3831</v>
      </c>
      <c r="V35" s="10">
        <f t="shared" si="8"/>
        <v>954830974.77679992</v>
      </c>
      <c r="W35" s="10">
        <f t="shared" si="9"/>
        <v>105333994.55480002</v>
      </c>
      <c r="X35" s="11">
        <f t="shared" si="13"/>
        <v>297823722.30489999</v>
      </c>
      <c r="Z35" s="9">
        <v>548</v>
      </c>
      <c r="AA35" s="10">
        <v>1.1583645330279184E-2</v>
      </c>
      <c r="AB35" s="10"/>
      <c r="AC35" s="10"/>
      <c r="AD35" s="10"/>
      <c r="AE35" s="11"/>
    </row>
    <row r="36" spans="1:31" x14ac:dyDescent="0.2">
      <c r="A36" s="9">
        <v>27</v>
      </c>
      <c r="B36" s="5">
        <v>579</v>
      </c>
      <c r="C36" s="10">
        <f>'3 Data'!B36</f>
        <v>6267.86</v>
      </c>
      <c r="D36" s="10">
        <f>'3 Data'!J36</f>
        <v>53525.46</v>
      </c>
      <c r="E36" s="10">
        <f>'3 Data'!F36</f>
        <v>7176.56</v>
      </c>
      <c r="F36" s="10">
        <f>'3 Data'!O36</f>
        <v>16841.22</v>
      </c>
      <c r="G36" s="14">
        <f>'4 Results'!$E$4*C36+'4 Results'!$E$5*D36+'4 Results'!$E$6*E36</f>
        <v>16976.124833864636</v>
      </c>
      <c r="H36" s="14">
        <f t="shared" si="11"/>
        <v>-134.90483386463529</v>
      </c>
      <c r="I36" s="14">
        <f t="shared" si="12"/>
        <v>18199.31420004485</v>
      </c>
      <c r="J36" s="14">
        <f>'4 Results'!$E$4*C36</f>
        <v>5995.8193888184278</v>
      </c>
      <c r="K36" s="14">
        <f>'4 Results'!$E$5*D36</f>
        <v>10269.923068318105</v>
      </c>
      <c r="L36" s="14">
        <f>'4 Results'!$E$6*E36</f>
        <v>710.38237672810408</v>
      </c>
      <c r="M36" s="14">
        <f>('4 Results'!$E$6-'4 Results'!$E$25)*E36</f>
        <v>176.50800247521767</v>
      </c>
      <c r="N36" s="14"/>
      <c r="O36" s="10">
        <f t="shared" si="1"/>
        <v>39286068.979599997</v>
      </c>
      <c r="P36" s="10">
        <f t="shared" si="2"/>
        <v>2864974868.2115998</v>
      </c>
      <c r="Q36" s="10">
        <f t="shared" si="3"/>
        <v>51503013.433600008</v>
      </c>
      <c r="R36" s="10">
        <f t="shared" si="4"/>
        <v>335490089.71559995</v>
      </c>
      <c r="S36" s="10">
        <f t="shared" si="5"/>
        <v>44981673.361599997</v>
      </c>
      <c r="T36" s="10">
        <f t="shared" si="6"/>
        <v>384128675.21759999</v>
      </c>
      <c r="U36" s="10">
        <f t="shared" si="7"/>
        <v>105558409.1892</v>
      </c>
      <c r="V36" s="10">
        <f t="shared" si="8"/>
        <v>901434047.4612</v>
      </c>
      <c r="W36" s="10">
        <f t="shared" si="9"/>
        <v>120862025.80320002</v>
      </c>
      <c r="X36" s="11">
        <f t="shared" si="13"/>
        <v>283626691.08840007</v>
      </c>
      <c r="Z36" s="9">
        <v>549</v>
      </c>
      <c r="AA36" s="10">
        <v>1.3104444612153512E-2</v>
      </c>
      <c r="AB36" s="10"/>
      <c r="AC36" s="10"/>
      <c r="AD36" s="10"/>
      <c r="AE36" s="11"/>
    </row>
    <row r="37" spans="1:31" x14ac:dyDescent="0.2">
      <c r="A37" s="9">
        <v>28</v>
      </c>
      <c r="B37" s="5">
        <v>580</v>
      </c>
      <c r="C37" s="10">
        <f>'3 Data'!B37</f>
        <v>6199.76</v>
      </c>
      <c r="D37" s="10">
        <f>'3 Data'!J37</f>
        <v>51623.179999999993</v>
      </c>
      <c r="E37" s="10">
        <f>'3 Data'!F37</f>
        <v>8364.68</v>
      </c>
      <c r="F37" s="10">
        <f>'3 Data'!O37</f>
        <v>16680.740000000002</v>
      </c>
      <c r="G37" s="14">
        <f>'4 Results'!$E$4*C37+'4 Results'!$E$5*D37+'4 Results'!$E$6*E37</f>
        <v>16663.598135872366</v>
      </c>
      <c r="H37" s="14">
        <f t="shared" si="11"/>
        <v>17.141864127635927</v>
      </c>
      <c r="I37" s="14">
        <f t="shared" si="12"/>
        <v>293.84350577033143</v>
      </c>
      <c r="J37" s="14">
        <f>'4 Results'!$E$4*C37</f>
        <v>5930.6750970859175</v>
      </c>
      <c r="K37" s="14">
        <f>'4 Results'!$E$5*D37</f>
        <v>9904.9328514306617</v>
      </c>
      <c r="L37" s="14">
        <f>'4 Results'!$E$6*E37</f>
        <v>827.99018735578568</v>
      </c>
      <c r="M37" s="14">
        <f>('4 Results'!$E$6-'4 Results'!$E$25)*E37</f>
        <v>205.72989818860339</v>
      </c>
      <c r="N37" s="14"/>
      <c r="O37" s="10">
        <f t="shared" si="1"/>
        <v>38437024.057599999</v>
      </c>
      <c r="P37" s="10">
        <f t="shared" si="2"/>
        <v>2664952713.3123994</v>
      </c>
      <c r="Q37" s="10">
        <f t="shared" si="3"/>
        <v>69967871.502400011</v>
      </c>
      <c r="R37" s="10">
        <f t="shared" si="4"/>
        <v>320051326.43679994</v>
      </c>
      <c r="S37" s="10">
        <f t="shared" si="5"/>
        <v>51859008.476800002</v>
      </c>
      <c r="T37" s="10">
        <f t="shared" si="6"/>
        <v>431811381.28239995</v>
      </c>
      <c r="U37" s="10">
        <f t="shared" si="7"/>
        <v>103416584.62240002</v>
      </c>
      <c r="V37" s="10">
        <f t="shared" si="8"/>
        <v>861112843.55320001</v>
      </c>
      <c r="W37" s="10">
        <f t="shared" si="9"/>
        <v>139529052.26320001</v>
      </c>
      <c r="X37" s="11">
        <f t="shared" si="13"/>
        <v>278247086.94760007</v>
      </c>
      <c r="Z37" s="9">
        <v>550</v>
      </c>
      <c r="AA37" s="10">
        <v>1.4271335982121908E-2</v>
      </c>
      <c r="AB37" s="10"/>
      <c r="AC37" s="10"/>
      <c r="AD37" s="10"/>
      <c r="AE37" s="11"/>
    </row>
    <row r="38" spans="1:31" x14ac:dyDescent="0.2">
      <c r="A38" s="9">
        <v>29</v>
      </c>
      <c r="B38" s="5">
        <v>581</v>
      </c>
      <c r="C38" s="10">
        <f>'3 Data'!B38</f>
        <v>6047.5199999999995</v>
      </c>
      <c r="D38" s="10">
        <f>'3 Data'!J38</f>
        <v>50339.700000000004</v>
      </c>
      <c r="E38" s="10">
        <f>'3 Data'!F38</f>
        <v>9962.5999999999985</v>
      </c>
      <c r="F38" s="10">
        <f>'3 Data'!O38</f>
        <v>16311.619999999999</v>
      </c>
      <c r="G38" s="14">
        <f>'4 Results'!$E$4*C38+'4 Results'!$E$5*D38+'4 Results'!$E$6*E38</f>
        <v>16429.877054964541</v>
      </c>
      <c r="H38" s="14">
        <f t="shared" si="11"/>
        <v>-118.25705496454248</v>
      </c>
      <c r="I38" s="14">
        <f t="shared" si="12"/>
        <v>13984.731048886821</v>
      </c>
      <c r="J38" s="14">
        <f>'4 Results'!$E$4*C38</f>
        <v>5785.0426892539426</v>
      </c>
      <c r="K38" s="14">
        <f>'4 Results'!$E$5*D38</f>
        <v>9658.6717102891416</v>
      </c>
      <c r="L38" s="14">
        <f>'4 Results'!$E$6*E38</f>
        <v>986.16265542145652</v>
      </c>
      <c r="M38" s="14">
        <f>('4 Results'!$E$6-'4 Results'!$E$25)*E38</f>
        <v>245.03085398291145</v>
      </c>
      <c r="N38" s="14"/>
      <c r="O38" s="10">
        <f t="shared" si="1"/>
        <v>36572498.150399998</v>
      </c>
      <c r="P38" s="10">
        <f t="shared" si="2"/>
        <v>2534085396.0900006</v>
      </c>
      <c r="Q38" s="10">
        <f t="shared" si="3"/>
        <v>99253398.759999976</v>
      </c>
      <c r="R38" s="10">
        <f t="shared" si="4"/>
        <v>304430342.54400003</v>
      </c>
      <c r="S38" s="10">
        <f t="shared" si="5"/>
        <v>60249022.751999989</v>
      </c>
      <c r="T38" s="10">
        <f t="shared" si="6"/>
        <v>501514295.21999997</v>
      </c>
      <c r="U38" s="10">
        <f t="shared" si="7"/>
        <v>98644848.182399988</v>
      </c>
      <c r="V38" s="10">
        <f t="shared" si="8"/>
        <v>821122057.31400001</v>
      </c>
      <c r="W38" s="10">
        <f t="shared" si="9"/>
        <v>162506145.41199997</v>
      </c>
      <c r="X38" s="11">
        <f t="shared" si="13"/>
        <v>266068947.02439997</v>
      </c>
      <c r="Z38" s="9">
        <v>551</v>
      </c>
      <c r="AA38" s="10">
        <v>1.6038748015820295E-2</v>
      </c>
      <c r="AB38" s="10"/>
      <c r="AC38" s="10"/>
      <c r="AD38" s="10"/>
      <c r="AE38" s="11"/>
    </row>
    <row r="39" spans="1:31" x14ac:dyDescent="0.2">
      <c r="A39" s="9">
        <v>30</v>
      </c>
      <c r="B39" s="5">
        <v>582</v>
      </c>
      <c r="C39" s="10">
        <f>'3 Data'!B39</f>
        <v>5900.01</v>
      </c>
      <c r="D39" s="10">
        <f>'3 Data'!J39</f>
        <v>49031.839999999997</v>
      </c>
      <c r="E39" s="10">
        <f>'3 Data'!F39</f>
        <v>11356.139999999998</v>
      </c>
      <c r="F39" s="10">
        <f>'3 Data'!O39</f>
        <v>16147.550000000001</v>
      </c>
      <c r="G39" s="14">
        <f>'4 Results'!$E$4*C39+'4 Results'!$E$5*D39+'4 Results'!$E$6*E39</f>
        <v>16175.772037179311</v>
      </c>
      <c r="H39" s="14">
        <f t="shared" si="11"/>
        <v>-28.222037179310064</v>
      </c>
      <c r="I39" s="14">
        <f t="shared" si="12"/>
        <v>796.48338255035958</v>
      </c>
      <c r="J39" s="14">
        <f>'4 Results'!$E$4*C39</f>
        <v>5643.9349877346676</v>
      </c>
      <c r="K39" s="14">
        <f>'4 Results'!$E$5*D39</f>
        <v>9407.7327817095338</v>
      </c>
      <c r="L39" s="14">
        <f>'4 Results'!$E$6*E39</f>
        <v>1124.1042677351111</v>
      </c>
      <c r="M39" s="14">
        <f>('4 Results'!$E$6-'4 Results'!$E$25)*E39</f>
        <v>279.30506917365949</v>
      </c>
      <c r="N39" s="14"/>
      <c r="O39" s="10">
        <f t="shared" ref="O39:O70" si="14">C39*C39</f>
        <v>34810118.000100002</v>
      </c>
      <c r="P39" s="10">
        <f t="shared" ref="P39:P70" si="15">D39*D39</f>
        <v>2404121333.7855997</v>
      </c>
      <c r="Q39" s="10">
        <f t="shared" ref="Q39:Q70" si="16">E39*E39</f>
        <v>128961915.69959995</v>
      </c>
      <c r="R39" s="10">
        <f t="shared" ref="R39:R70" si="17">C39*D39</f>
        <v>289288346.31839997</v>
      </c>
      <c r="S39" s="10">
        <f t="shared" ref="S39:S70" si="18">C39*E39</f>
        <v>67001339.561399989</v>
      </c>
      <c r="T39" s="10">
        <f t="shared" ref="T39:T70" si="19">D39*E39</f>
        <v>556812439.49759984</v>
      </c>
      <c r="U39" s="10">
        <f t="shared" si="7"/>
        <v>95270706.475500017</v>
      </c>
      <c r="V39" s="10">
        <f t="shared" si="8"/>
        <v>791744087.99199998</v>
      </c>
      <c r="W39" s="10">
        <f t="shared" si="9"/>
        <v>183373838.45699999</v>
      </c>
      <c r="X39" s="11">
        <f t="shared" si="13"/>
        <v>260743371.00250003</v>
      </c>
      <c r="Z39" s="9">
        <v>552</v>
      </c>
      <c r="AA39" s="10">
        <v>1.7221470475440762E-2</v>
      </c>
      <c r="AB39" s="10"/>
      <c r="AC39" s="10"/>
      <c r="AD39" s="10"/>
      <c r="AE39" s="11"/>
    </row>
    <row r="40" spans="1:31" x14ac:dyDescent="0.2">
      <c r="A40" s="9">
        <v>31</v>
      </c>
      <c r="B40" s="5">
        <v>583</v>
      </c>
      <c r="C40" s="10">
        <f>'3 Data'!B40</f>
        <v>5846.25</v>
      </c>
      <c r="D40" s="10">
        <f>'3 Data'!J40</f>
        <v>47490.720000000001</v>
      </c>
      <c r="E40" s="10">
        <f>'3 Data'!F40</f>
        <v>13094.02</v>
      </c>
      <c r="F40" s="10">
        <f>'3 Data'!O40</f>
        <v>16442.07</v>
      </c>
      <c r="G40" s="14">
        <f>'4 Results'!$E$4*C40+'4 Results'!$E$5*D40+'4 Results'!$E$6*E40</f>
        <v>16000.67747458773</v>
      </c>
      <c r="H40" s="14">
        <f t="shared" si="11"/>
        <v>441.39252541226961</v>
      </c>
      <c r="I40" s="14">
        <f t="shared" si="12"/>
        <v>194827.36148982108</v>
      </c>
      <c r="J40" s="14">
        <f>'4 Results'!$E$4*C40</f>
        <v>5592.5083045696201</v>
      </c>
      <c r="K40" s="14">
        <f>'4 Results'!$E$5*D40</f>
        <v>9112.0382871821384</v>
      </c>
      <c r="L40" s="14">
        <f>'4 Results'!$E$6*E40</f>
        <v>1296.1308828359727</v>
      </c>
      <c r="M40" s="14">
        <f>('4 Results'!$E$6-'4 Results'!$E$25)*E40</f>
        <v>322.04835110004649</v>
      </c>
      <c r="N40" s="14"/>
      <c r="O40" s="10">
        <f t="shared" si="14"/>
        <v>34178639.0625</v>
      </c>
      <c r="P40" s="10">
        <f t="shared" si="15"/>
        <v>2255368486.1184001</v>
      </c>
      <c r="Q40" s="10">
        <f t="shared" si="16"/>
        <v>171453359.7604</v>
      </c>
      <c r="R40" s="10">
        <f t="shared" si="17"/>
        <v>277642621.80000001</v>
      </c>
      <c r="S40" s="10">
        <f t="shared" si="18"/>
        <v>76550914.424999997</v>
      </c>
      <c r="T40" s="10">
        <f t="shared" si="19"/>
        <v>621844437.49440002</v>
      </c>
      <c r="U40" s="10">
        <f t="shared" si="7"/>
        <v>96124451.737499997</v>
      </c>
      <c r="V40" s="10">
        <f t="shared" si="8"/>
        <v>780845742.59039998</v>
      </c>
      <c r="W40" s="10">
        <f t="shared" si="9"/>
        <v>215292793.42140001</v>
      </c>
      <c r="X40" s="11">
        <f t="shared" si="13"/>
        <v>270341665.88489997</v>
      </c>
      <c r="Z40" s="9">
        <v>553</v>
      </c>
      <c r="AA40" s="10">
        <v>1.8749074524042911E-2</v>
      </c>
      <c r="AB40" s="10"/>
      <c r="AC40" s="10"/>
      <c r="AD40" s="10"/>
      <c r="AE40" s="11"/>
    </row>
    <row r="41" spans="1:31" x14ac:dyDescent="0.2">
      <c r="A41" s="9">
        <v>32</v>
      </c>
      <c r="B41" s="5">
        <v>584</v>
      </c>
      <c r="C41" s="10">
        <f>'3 Data'!B41</f>
        <v>5845.8600000000006</v>
      </c>
      <c r="D41" s="10">
        <f>'3 Data'!J41</f>
        <v>45988.979999999996</v>
      </c>
      <c r="E41" s="10">
        <f>'3 Data'!F41</f>
        <v>14842.98</v>
      </c>
      <c r="F41" s="10">
        <f>'3 Data'!O41</f>
        <v>15545.64</v>
      </c>
      <c r="G41" s="14">
        <f>'4 Results'!$E$4*C41+'4 Results'!$E$5*D41+'4 Results'!$E$6*E41</f>
        <v>15885.289127760068</v>
      </c>
      <c r="H41" s="14">
        <f t="shared" si="11"/>
        <v>-339.64912776006895</v>
      </c>
      <c r="I41" s="14">
        <f t="shared" si="12"/>
        <v>115361.52998817564</v>
      </c>
      <c r="J41" s="14">
        <f>'4 Results'!$E$4*C41</f>
        <v>5592.135231533267</v>
      </c>
      <c r="K41" s="14">
        <f>'4 Results'!$E$5*D41</f>
        <v>8823.8996281474265</v>
      </c>
      <c r="L41" s="14">
        <f>'4 Results'!$E$6*E41</f>
        <v>1469.254268079374</v>
      </c>
      <c r="M41" s="14">
        <f>('4 Results'!$E$6-'4 Results'!$E$25)*E41</f>
        <v>365.06414641271107</v>
      </c>
      <c r="N41" s="14"/>
      <c r="O41" s="10">
        <f t="shared" si="14"/>
        <v>34174079.139600009</v>
      </c>
      <c r="P41" s="10">
        <f t="shared" si="15"/>
        <v>2114986281.4403996</v>
      </c>
      <c r="Q41" s="10">
        <f t="shared" si="16"/>
        <v>220314055.28039998</v>
      </c>
      <c r="R41" s="10">
        <f t="shared" si="17"/>
        <v>268845138.62279999</v>
      </c>
      <c r="S41" s="10">
        <f t="shared" si="18"/>
        <v>86769983.062800005</v>
      </c>
      <c r="T41" s="10">
        <f t="shared" si="19"/>
        <v>682613510.36039996</v>
      </c>
      <c r="U41" s="10">
        <f t="shared" si="7"/>
        <v>90877635.050400004</v>
      </c>
      <c r="V41" s="10">
        <f t="shared" si="8"/>
        <v>714928127.04719996</v>
      </c>
      <c r="W41" s="10">
        <f t="shared" si="9"/>
        <v>230743623.6072</v>
      </c>
      <c r="X41" s="11">
        <f t="shared" si="13"/>
        <v>241666923.00959998</v>
      </c>
      <c r="Z41" s="9">
        <v>554</v>
      </c>
      <c r="AA41" s="10">
        <v>1.9603967339540816E-2</v>
      </c>
      <c r="AB41" s="10"/>
      <c r="AC41" s="10"/>
      <c r="AD41" s="10"/>
      <c r="AE41" s="11"/>
    </row>
    <row r="42" spans="1:31" x14ac:dyDescent="0.2">
      <c r="A42" s="9">
        <v>33</v>
      </c>
      <c r="B42" s="5">
        <v>585</v>
      </c>
      <c r="C42" s="10">
        <f>'3 Data'!B42</f>
        <v>5527.76</v>
      </c>
      <c r="D42" s="10">
        <f>'3 Data'!J42</f>
        <v>45135.77</v>
      </c>
      <c r="E42" s="10">
        <f>'3 Data'!F42</f>
        <v>17010.770000000004</v>
      </c>
      <c r="F42" s="10">
        <f>'3 Data'!O42</f>
        <v>15479.630000000001</v>
      </c>
      <c r="G42" s="14">
        <f>'4 Results'!$E$4*C42+'4 Results'!$E$5*D42+'4 Results'!$E$6*E42</f>
        <v>15631.872052255319</v>
      </c>
      <c r="H42" s="14">
        <f t="shared" si="11"/>
        <v>-152.24205225531841</v>
      </c>
      <c r="I42" s="14">
        <f t="shared" si="12"/>
        <v>23177.642474911103</v>
      </c>
      <c r="J42" s="14">
        <f>'4 Results'!$E$4*C42</f>
        <v>5287.8415575228155</v>
      </c>
      <c r="K42" s="14">
        <f>'4 Results'!$E$5*D42</f>
        <v>8660.1943361028625</v>
      </c>
      <c r="L42" s="14">
        <f>'4 Results'!$E$6*E42</f>
        <v>1683.8361586296405</v>
      </c>
      <c r="M42" s="14">
        <f>('4 Results'!$E$6-'4 Results'!$E$25)*E42</f>
        <v>418.38109529710039</v>
      </c>
      <c r="N42" s="14"/>
      <c r="O42" s="10">
        <f t="shared" si="14"/>
        <v>30556130.617600001</v>
      </c>
      <c r="P42" s="10">
        <f t="shared" si="15"/>
        <v>2037237733.4928997</v>
      </c>
      <c r="Q42" s="10">
        <f t="shared" si="16"/>
        <v>289366295.99290013</v>
      </c>
      <c r="R42" s="10">
        <f t="shared" si="17"/>
        <v>249499703.9752</v>
      </c>
      <c r="S42" s="10">
        <f t="shared" si="18"/>
        <v>94031453.975200027</v>
      </c>
      <c r="T42" s="10">
        <f t="shared" si="19"/>
        <v>767794202.24290013</v>
      </c>
      <c r="U42" s="10">
        <f t="shared" si="7"/>
        <v>85567679.528800011</v>
      </c>
      <c r="V42" s="10">
        <f t="shared" si="8"/>
        <v>698685019.36510003</v>
      </c>
      <c r="W42" s="10">
        <f t="shared" si="9"/>
        <v>263320425.61510009</v>
      </c>
      <c r="X42" s="11">
        <f t="shared" si="13"/>
        <v>239618944.93690002</v>
      </c>
      <c r="Z42" s="9">
        <v>555</v>
      </c>
      <c r="AA42" s="10">
        <v>2.0614929481343223E-2</v>
      </c>
      <c r="AB42" s="10"/>
      <c r="AC42" s="10"/>
      <c r="AD42" s="10"/>
      <c r="AE42" s="11"/>
    </row>
    <row r="43" spans="1:31" x14ac:dyDescent="0.2">
      <c r="A43" s="9">
        <v>34</v>
      </c>
      <c r="B43" s="5">
        <v>586</v>
      </c>
      <c r="C43" s="10">
        <f>'3 Data'!B43</f>
        <v>5384.4500000000007</v>
      </c>
      <c r="D43" s="10">
        <f>'3 Data'!J43</f>
        <v>43852.59</v>
      </c>
      <c r="E43" s="10">
        <f>'3 Data'!F43</f>
        <v>19430.39</v>
      </c>
      <c r="F43" s="10">
        <f>'3 Data'!O43</f>
        <v>15422.239999999998</v>
      </c>
      <c r="G43" s="14">
        <f>'4 Results'!$E$4*C43+'4 Results'!$E$5*D43+'4 Results'!$E$6*E43</f>
        <v>15488.088134716943</v>
      </c>
      <c r="H43" s="14">
        <f t="shared" si="11"/>
        <v>-65.848134716945424</v>
      </c>
      <c r="I43" s="14">
        <f t="shared" si="12"/>
        <v>4335.9768457009932</v>
      </c>
      <c r="J43" s="14">
        <f>'4 Results'!$E$4*C43</f>
        <v>5150.7515656258101</v>
      </c>
      <c r="K43" s="14">
        <f>'4 Results'!$E$5*D43</f>
        <v>8413.9907559224303</v>
      </c>
      <c r="L43" s="14">
        <f>'4 Results'!$E$6*E43</f>
        <v>1923.3458131687025</v>
      </c>
      <c r="M43" s="14">
        <f>('4 Results'!$E$6-'4 Results'!$E$25)*E43</f>
        <v>477.89182090227689</v>
      </c>
      <c r="N43" s="14"/>
      <c r="O43" s="10">
        <f t="shared" si="14"/>
        <v>28992301.80250001</v>
      </c>
      <c r="P43" s="10">
        <f t="shared" si="15"/>
        <v>1923049649.7080996</v>
      </c>
      <c r="Q43" s="10">
        <f t="shared" si="16"/>
        <v>377540055.5521</v>
      </c>
      <c r="R43" s="10">
        <f t="shared" si="17"/>
        <v>236122078.22550002</v>
      </c>
      <c r="S43" s="10">
        <f t="shared" si="18"/>
        <v>104621963.43550001</v>
      </c>
      <c r="T43" s="10">
        <f t="shared" si="19"/>
        <v>852072926.21009994</v>
      </c>
      <c r="U43" s="10">
        <f t="shared" si="7"/>
        <v>83040280.167999998</v>
      </c>
      <c r="V43" s="10">
        <f t="shared" si="8"/>
        <v>676305167.60159981</v>
      </c>
      <c r="W43" s="10">
        <f t="shared" si="9"/>
        <v>299660137.87359995</v>
      </c>
      <c r="X43" s="11">
        <f t="shared" si="13"/>
        <v>237845486.61759993</v>
      </c>
      <c r="Z43" s="9">
        <v>556</v>
      </c>
      <c r="AA43" s="10">
        <v>2.1332165868741319E-2</v>
      </c>
      <c r="AB43" s="10"/>
      <c r="AC43" s="10"/>
      <c r="AD43" s="10"/>
      <c r="AE43" s="11"/>
    </row>
    <row r="44" spans="1:31" x14ac:dyDescent="0.2">
      <c r="A44" s="9">
        <v>35</v>
      </c>
      <c r="B44" s="5">
        <v>587</v>
      </c>
      <c r="C44" s="10">
        <f>'3 Data'!B44</f>
        <v>5333.51</v>
      </c>
      <c r="D44" s="10">
        <f>'3 Data'!J44</f>
        <v>42982.34</v>
      </c>
      <c r="E44" s="10">
        <f>'3 Data'!F44</f>
        <v>21823.340000000004</v>
      </c>
      <c r="F44" s="10">
        <f>'3 Data'!O44</f>
        <v>15457.749999999998</v>
      </c>
      <c r="G44" s="14">
        <f>'4 Results'!$E$4*C44+'4 Results'!$E$5*D44+'4 Results'!$E$6*E44</f>
        <v>15509.253987201317</v>
      </c>
      <c r="H44" s="14">
        <f t="shared" si="11"/>
        <v>-51.503987201318523</v>
      </c>
      <c r="I44" s="14">
        <f t="shared" si="12"/>
        <v>2652.6606976335825</v>
      </c>
      <c r="J44" s="14">
        <f>'4 Results'!$E$4*C44</f>
        <v>5102.0224874928572</v>
      </c>
      <c r="K44" s="14">
        <f>'4 Results'!$E$5*D44</f>
        <v>8247.0160012878368</v>
      </c>
      <c r="L44" s="14">
        <f>'4 Results'!$E$6*E44</f>
        <v>2160.2154984206227</v>
      </c>
      <c r="M44" s="14">
        <f>('4 Results'!$E$6-'4 Results'!$E$25)*E44</f>
        <v>536.74659596485185</v>
      </c>
      <c r="N44" s="14"/>
      <c r="O44" s="10">
        <f t="shared" si="14"/>
        <v>28446328.920100003</v>
      </c>
      <c r="P44" s="10">
        <f t="shared" si="15"/>
        <v>1847481551.8755996</v>
      </c>
      <c r="Q44" s="10">
        <f t="shared" si="16"/>
        <v>476258168.75560015</v>
      </c>
      <c r="R44" s="10">
        <f t="shared" si="17"/>
        <v>229246740.21339998</v>
      </c>
      <c r="S44" s="10">
        <f t="shared" si="18"/>
        <v>116395002.12340002</v>
      </c>
      <c r="T44" s="10">
        <f t="shared" si="19"/>
        <v>938018219.81560004</v>
      </c>
      <c r="U44" s="10">
        <f t="shared" si="7"/>
        <v>82444064.202500001</v>
      </c>
      <c r="V44" s="10">
        <f t="shared" si="8"/>
        <v>664410266.13499987</v>
      </c>
      <c r="W44" s="10">
        <f t="shared" si="9"/>
        <v>337339733.88499999</v>
      </c>
      <c r="X44" s="11">
        <f t="shared" si="13"/>
        <v>238942035.06249994</v>
      </c>
      <c r="Z44" s="9">
        <v>557</v>
      </c>
      <c r="AA44" s="10">
        <v>2.2079403271801173E-2</v>
      </c>
      <c r="AB44" s="10"/>
      <c r="AC44" s="10"/>
      <c r="AD44" s="10"/>
      <c r="AE44" s="11"/>
    </row>
    <row r="45" spans="1:31" x14ac:dyDescent="0.2">
      <c r="A45" s="9">
        <v>36</v>
      </c>
      <c r="B45" s="5">
        <v>588</v>
      </c>
      <c r="C45" s="10">
        <f>'3 Data'!B45</f>
        <v>5309.9800000000005</v>
      </c>
      <c r="D45" s="10">
        <f>'3 Data'!J45</f>
        <v>42253.81</v>
      </c>
      <c r="E45" s="10">
        <f>'3 Data'!F45</f>
        <v>24137.01</v>
      </c>
      <c r="F45" s="10">
        <f>'3 Data'!O45</f>
        <v>16162.89</v>
      </c>
      <c r="G45" s="14">
        <f>'4 Results'!$E$4*C45+'4 Results'!$E$5*D45+'4 Results'!$E$6*E45</f>
        <v>15575.984328243829</v>
      </c>
      <c r="H45" s="14">
        <f t="shared" si="11"/>
        <v>586.9056717561707</v>
      </c>
      <c r="I45" s="14">
        <f t="shared" si="12"/>
        <v>344458.26753956202</v>
      </c>
      <c r="J45" s="14">
        <f>'4 Results'!$E$4*C45</f>
        <v>5079.5137476328573</v>
      </c>
      <c r="K45" s="14">
        <f>'4 Results'!$E$5*D45</f>
        <v>8107.2330446731376</v>
      </c>
      <c r="L45" s="14">
        <f>'4 Results'!$E$6*E45</f>
        <v>2389.2375359378325</v>
      </c>
      <c r="M45" s="14">
        <f>('4 Results'!$E$6-'4 Results'!$E$25)*E45</f>
        <v>593.6514738014248</v>
      </c>
      <c r="N45" s="14"/>
      <c r="O45" s="10">
        <f t="shared" si="14"/>
        <v>28195887.600400005</v>
      </c>
      <c r="P45" s="10">
        <f t="shared" si="15"/>
        <v>1785384459.5160997</v>
      </c>
      <c r="Q45" s="10">
        <f t="shared" si="16"/>
        <v>582595251.74009991</v>
      </c>
      <c r="R45" s="10">
        <f t="shared" si="17"/>
        <v>224366886.02380002</v>
      </c>
      <c r="S45" s="10">
        <f t="shared" si="18"/>
        <v>128167040.3598</v>
      </c>
      <c r="T45" s="10">
        <f t="shared" si="19"/>
        <v>1019880634.5080999</v>
      </c>
      <c r="U45" s="10">
        <f t="shared" si="7"/>
        <v>85824622.642200008</v>
      </c>
      <c r="V45" s="10">
        <f t="shared" si="8"/>
        <v>682943683.11089993</v>
      </c>
      <c r="W45" s="10">
        <f t="shared" si="9"/>
        <v>390123837.55889994</v>
      </c>
      <c r="X45" s="11">
        <f t="shared" si="13"/>
        <v>261239013.15209997</v>
      </c>
      <c r="Z45" s="9">
        <v>558</v>
      </c>
      <c r="AA45" s="10">
        <v>2.2900472393857868E-2</v>
      </c>
      <c r="AB45" s="10"/>
      <c r="AC45" s="10"/>
      <c r="AD45" s="10"/>
      <c r="AE45" s="11"/>
    </row>
    <row r="46" spans="1:31" x14ac:dyDescent="0.2">
      <c r="A46" s="9">
        <v>37</v>
      </c>
      <c r="B46" s="5">
        <v>589</v>
      </c>
      <c r="C46" s="10">
        <f>'3 Data'!B46</f>
        <v>5081.9500000000007</v>
      </c>
      <c r="D46" s="10">
        <f>'3 Data'!J46</f>
        <v>41535.740000000005</v>
      </c>
      <c r="E46" s="10">
        <f>'3 Data'!F46</f>
        <v>26760.639999999996</v>
      </c>
      <c r="F46" s="10">
        <f>'3 Data'!O46</f>
        <v>15420.79</v>
      </c>
      <c r="G46" s="14">
        <f>'4 Results'!$E$4*C46+'4 Results'!$E$5*D46+'4 Results'!$E$6*E46</f>
        <v>15479.77928120453</v>
      </c>
      <c r="H46" s="14">
        <f t="shared" si="11"/>
        <v>-58.989281204529107</v>
      </c>
      <c r="I46" s="14">
        <f t="shared" si="12"/>
        <v>3479.7352970270108</v>
      </c>
      <c r="J46" s="14">
        <f>'4 Results'!$E$4*C46</f>
        <v>4861.3808130695033</v>
      </c>
      <c r="K46" s="14">
        <f>'4 Results'!$E$5*D46</f>
        <v>7969.4570469018508</v>
      </c>
      <c r="L46" s="14">
        <f>'4 Results'!$E$6*E46</f>
        <v>2648.9414212331767</v>
      </c>
      <c r="M46" s="14">
        <f>('4 Results'!$E$6-'4 Results'!$E$25)*E46</f>
        <v>658.17983983390479</v>
      </c>
      <c r="N46" s="14"/>
      <c r="O46" s="10">
        <f t="shared" si="14"/>
        <v>25826215.802500006</v>
      </c>
      <c r="P46" s="10">
        <f t="shared" si="15"/>
        <v>1725217697.3476005</v>
      </c>
      <c r="Q46" s="10">
        <f t="shared" si="16"/>
        <v>716131853.20959973</v>
      </c>
      <c r="R46" s="10">
        <f t="shared" si="17"/>
        <v>211082553.89300007</v>
      </c>
      <c r="S46" s="10">
        <f t="shared" si="18"/>
        <v>135996234.44799998</v>
      </c>
      <c r="T46" s="10">
        <f t="shared" si="19"/>
        <v>1111522985.2735999</v>
      </c>
      <c r="U46" s="10">
        <f t="shared" si="7"/>
        <v>78367683.740500018</v>
      </c>
      <c r="V46" s="10">
        <f t="shared" si="8"/>
        <v>640513924.03460014</v>
      </c>
      <c r="W46" s="10">
        <f t="shared" si="9"/>
        <v>412670209.70559996</v>
      </c>
      <c r="X46" s="11">
        <f t="shared" si="13"/>
        <v>237800764.22410002</v>
      </c>
      <c r="Z46" s="9">
        <v>559</v>
      </c>
      <c r="AA46" s="10">
        <v>2.3007741500186165E-2</v>
      </c>
      <c r="AB46" s="10"/>
      <c r="AC46" s="10"/>
      <c r="AD46" s="10"/>
      <c r="AE46" s="11"/>
    </row>
    <row r="47" spans="1:31" x14ac:dyDescent="0.2">
      <c r="A47" s="9">
        <v>38</v>
      </c>
      <c r="B47" s="5">
        <v>590</v>
      </c>
      <c r="C47" s="10">
        <f>'3 Data'!B47</f>
        <v>5093.76</v>
      </c>
      <c r="D47" s="10">
        <f>'3 Data'!J47</f>
        <v>41050.379999999997</v>
      </c>
      <c r="E47" s="10">
        <f>'3 Data'!F47</f>
        <v>29758.879999999997</v>
      </c>
      <c r="F47" s="10">
        <f>'3 Data'!O47</f>
        <v>15511.34</v>
      </c>
      <c r="G47" s="14">
        <f>'4 Results'!$E$4*C47+'4 Results'!$E$5*D47+'4 Results'!$E$6*E47</f>
        <v>15694.735946450717</v>
      </c>
      <c r="H47" s="14">
        <f t="shared" si="11"/>
        <v>-183.39594645071702</v>
      </c>
      <c r="I47" s="14">
        <f t="shared" ref="I47:I78" si="20">H47*H47</f>
        <v>33634.073174554265</v>
      </c>
      <c r="J47" s="14">
        <f>'4 Results'!$E$4*C47</f>
        <v>4872.6782298883127</v>
      </c>
      <c r="K47" s="14">
        <f>'4 Results'!$E$5*D47</f>
        <v>7876.331086649684</v>
      </c>
      <c r="L47" s="14">
        <f>'4 Results'!$E$6*E47</f>
        <v>2945.7266299127209</v>
      </c>
      <c r="M47" s="14">
        <f>('4 Results'!$E$6-'4 Results'!$E$25)*E47</f>
        <v>731.92176540009484</v>
      </c>
      <c r="N47" s="14"/>
      <c r="O47" s="10">
        <f t="shared" si="14"/>
        <v>25946390.937600002</v>
      </c>
      <c r="P47" s="10">
        <f t="shared" si="15"/>
        <v>1685133698.1443999</v>
      </c>
      <c r="Q47" s="10">
        <f t="shared" si="16"/>
        <v>885590938.8543998</v>
      </c>
      <c r="R47" s="10">
        <f t="shared" si="17"/>
        <v>209100783.6288</v>
      </c>
      <c r="S47" s="10">
        <f t="shared" si="18"/>
        <v>151584592.58879998</v>
      </c>
      <c r="T47" s="10">
        <f t="shared" si="19"/>
        <v>1221613332.3743999</v>
      </c>
      <c r="U47" s="10">
        <f t="shared" si="7"/>
        <v>79011043.238399997</v>
      </c>
      <c r="V47" s="10">
        <f t="shared" si="8"/>
        <v>636746401.30919993</v>
      </c>
      <c r="W47" s="10">
        <f t="shared" si="9"/>
        <v>461600105.69919997</v>
      </c>
      <c r="X47" s="11">
        <f t="shared" si="13"/>
        <v>240601668.59560001</v>
      </c>
      <c r="Z47" s="9">
        <v>560</v>
      </c>
      <c r="AA47" s="10">
        <v>2.3141689294891476E-2</v>
      </c>
      <c r="AB47" s="10">
        <v>-2.0943905026721814E-5</v>
      </c>
      <c r="AC47" s="10">
        <f t="shared" ref="AC47:AC101" si="21">D17/E17*AB47/AA47*AB$3/AA$3</f>
        <v>0.42469668802979277</v>
      </c>
      <c r="AD47" s="10">
        <f t="shared" ref="AD47:AD49" si="22">AC47*AB47*AA47</f>
        <v>-2.0584086222905325E-7</v>
      </c>
      <c r="AE47" s="11">
        <f t="shared" ref="AE47:AE49" si="23">AA47*AB47</f>
        <v>-4.8467734275011201E-7</v>
      </c>
    </row>
    <row r="48" spans="1:31" x14ac:dyDescent="0.2">
      <c r="A48" s="9">
        <v>39</v>
      </c>
      <c r="B48" s="5">
        <v>591</v>
      </c>
      <c r="C48" s="10">
        <f>'3 Data'!B48</f>
        <v>5062.4500000000007</v>
      </c>
      <c r="D48" s="10">
        <f>'3 Data'!J48</f>
        <v>40421.229999999996</v>
      </c>
      <c r="E48" s="10">
        <f>'3 Data'!F48</f>
        <v>32576.73</v>
      </c>
      <c r="F48" s="10">
        <f>'3 Data'!O48</f>
        <v>15667.18</v>
      </c>
      <c r="G48" s="14">
        <f>'4 Results'!$E$4*C48+'4 Results'!$E$5*D48+'4 Results'!$E$6*E48</f>
        <v>15822.998987372415</v>
      </c>
      <c r="H48" s="14">
        <f t="shared" si="11"/>
        <v>-155.81898737241499</v>
      </c>
      <c r="I48" s="14">
        <f t="shared" si="20"/>
        <v>24279.556825764823</v>
      </c>
      <c r="J48" s="14">
        <f>'4 Results'!$E$4*C48</f>
        <v>4842.7271612518243</v>
      </c>
      <c r="K48" s="14">
        <f>'4 Results'!$E$5*D48</f>
        <v>7755.6161577460862</v>
      </c>
      <c r="L48" s="14">
        <f>'4 Results'!$E$6*E48</f>
        <v>3224.6556683745034</v>
      </c>
      <c r="M48" s="14">
        <f>('4 Results'!$E$6-'4 Results'!$E$25)*E48</f>
        <v>801.22698611514386</v>
      </c>
      <c r="N48" s="14"/>
      <c r="O48" s="10">
        <f t="shared" si="14"/>
        <v>25628400.002500009</v>
      </c>
      <c r="P48" s="10">
        <f t="shared" si="15"/>
        <v>1633875834.7128997</v>
      </c>
      <c r="Q48" s="10">
        <f t="shared" si="16"/>
        <v>1061243337.4929</v>
      </c>
      <c r="R48" s="10">
        <f t="shared" si="17"/>
        <v>204630455.81350002</v>
      </c>
      <c r="S48" s="10">
        <f t="shared" si="18"/>
        <v>164918066.78850001</v>
      </c>
      <c r="T48" s="10">
        <f t="shared" si="19"/>
        <v>1316791495.9778998</v>
      </c>
      <c r="U48" s="10">
        <f t="shared" si="7"/>
        <v>79314315.391000018</v>
      </c>
      <c r="V48" s="10">
        <f t="shared" si="8"/>
        <v>633286686.23139989</v>
      </c>
      <c r="W48" s="10">
        <f t="shared" si="9"/>
        <v>510385492.72140002</v>
      </c>
      <c r="X48" s="11">
        <f t="shared" si="13"/>
        <v>245460529.15240002</v>
      </c>
      <c r="Z48" s="9">
        <v>561</v>
      </c>
      <c r="AA48" s="10">
        <v>2.305956573196875E-2</v>
      </c>
      <c r="AB48" s="10">
        <v>1.5919390083426693E-4</v>
      </c>
      <c r="AC48" s="10">
        <f t="shared" si="21"/>
        <v>-2.2916011750814653</v>
      </c>
      <c r="AD48" s="10">
        <f t="shared" si="22"/>
        <v>-8.4123355059621408E-6</v>
      </c>
      <c r="AE48" s="11">
        <f t="shared" si="23"/>
        <v>3.6709422204162931E-6</v>
      </c>
    </row>
    <row r="49" spans="1:31" x14ac:dyDescent="0.2">
      <c r="A49" s="9">
        <v>40</v>
      </c>
      <c r="B49" s="5">
        <v>592</v>
      </c>
      <c r="C49" s="10">
        <f>'3 Data'!B49</f>
        <v>4902.1399999999994</v>
      </c>
      <c r="D49" s="10">
        <f>'3 Data'!J49</f>
        <v>40500.9</v>
      </c>
      <c r="E49" s="10">
        <f>'3 Data'!F49</f>
        <v>35377.700000000004</v>
      </c>
      <c r="F49" s="10">
        <f>'3 Data'!O49</f>
        <v>15839.039999999999</v>
      </c>
      <c r="G49" s="14">
        <f>'4 Results'!$E$4*C49+'4 Results'!$E$5*D49+'4 Results'!$E$6*E49</f>
        <v>15962.191256812343</v>
      </c>
      <c r="H49" s="14">
        <f t="shared" si="11"/>
        <v>-123.15125681234349</v>
      </c>
      <c r="I49" s="14">
        <f t="shared" si="20"/>
        <v>15166.232054459779</v>
      </c>
      <c r="J49" s="14">
        <f>'4 Results'!$E$4*C49</f>
        <v>4689.3750113599162</v>
      </c>
      <c r="K49" s="14">
        <f>'4 Results'!$E$5*D49</f>
        <v>7770.9024303134393</v>
      </c>
      <c r="L49" s="14">
        <f>'4 Results'!$E$6*E49</f>
        <v>3501.913815138987</v>
      </c>
      <c r="M49" s="14">
        <f>('4 Results'!$E$6-'4 Results'!$E$25)*E49</f>
        <v>870.1170420323258</v>
      </c>
      <c r="N49" s="14"/>
      <c r="O49" s="10">
        <f t="shared" si="14"/>
        <v>24030976.579599995</v>
      </c>
      <c r="P49" s="10">
        <f t="shared" si="15"/>
        <v>1640322900.8100002</v>
      </c>
      <c r="Q49" s="10">
        <f t="shared" si="16"/>
        <v>1251581657.2900002</v>
      </c>
      <c r="R49" s="10">
        <f t="shared" si="17"/>
        <v>198541081.92599997</v>
      </c>
      <c r="S49" s="10">
        <f t="shared" si="18"/>
        <v>173426438.278</v>
      </c>
      <c r="T49" s="10">
        <f t="shared" si="19"/>
        <v>1432828689.9300003</v>
      </c>
      <c r="U49" s="10">
        <f t="shared" si="7"/>
        <v>77645191.545599982</v>
      </c>
      <c r="V49" s="10">
        <f t="shared" si="8"/>
        <v>641495375.13600004</v>
      </c>
      <c r="W49" s="10">
        <f t="shared" si="9"/>
        <v>560348805.40799999</v>
      </c>
      <c r="X49" s="11">
        <f t="shared" si="13"/>
        <v>250875188.12159997</v>
      </c>
      <c r="Z49" s="9">
        <v>562</v>
      </c>
      <c r="AA49" s="10">
        <v>2.2609764611526154E-2</v>
      </c>
      <c r="AB49" s="10">
        <v>1.5152278273948933E-5</v>
      </c>
      <c r="AC49" s="10">
        <f t="shared" si="21"/>
        <v>-0.2370045971727984</v>
      </c>
      <c r="AD49" s="10">
        <f t="shared" si="22"/>
        <v>-8.1195273432129586E-8</v>
      </c>
      <c r="AE49" s="11">
        <f t="shared" si="23"/>
        <v>3.4258944510232719E-7</v>
      </c>
    </row>
    <row r="50" spans="1:31" x14ac:dyDescent="0.2">
      <c r="A50" s="9">
        <v>41</v>
      </c>
      <c r="B50" s="5">
        <v>593</v>
      </c>
      <c r="C50" s="10">
        <f>'3 Data'!B50</f>
        <v>4761.62</v>
      </c>
      <c r="D50" s="10">
        <f>'3 Data'!J50</f>
        <v>39880.39</v>
      </c>
      <c r="E50" s="10">
        <f>'3 Data'!F50</f>
        <v>38660.49</v>
      </c>
      <c r="F50" s="10">
        <f>'3 Data'!O50</f>
        <v>16027.91</v>
      </c>
      <c r="G50" s="14">
        <f>'4 Results'!$E$4*C50+'4 Results'!$E$5*D50+'4 Results'!$E$6*E50</f>
        <v>16033.664808926394</v>
      </c>
      <c r="H50" s="14">
        <f t="shared" si="11"/>
        <v>-5.7548089263946167</v>
      </c>
      <c r="I50" s="14">
        <f t="shared" si="20"/>
        <v>33.117825779311161</v>
      </c>
      <c r="J50" s="14">
        <f>'4 Results'!$E$4*C50</f>
        <v>4554.9539265691328</v>
      </c>
      <c r="K50" s="14">
        <f>'4 Results'!$E$5*D50</f>
        <v>7651.8452570892932</v>
      </c>
      <c r="L50" s="14">
        <f>'4 Results'!$E$6*E50</f>
        <v>3826.8656252679689</v>
      </c>
      <c r="M50" s="14">
        <f>('4 Results'!$E$6-'4 Results'!$E$25)*E50</f>
        <v>950.85749504123521</v>
      </c>
      <c r="N50" s="14"/>
      <c r="O50" s="10">
        <f t="shared" si="14"/>
        <v>22673025.0244</v>
      </c>
      <c r="P50" s="10">
        <f t="shared" si="15"/>
        <v>1590445506.5520999</v>
      </c>
      <c r="Q50" s="10">
        <f t="shared" si="16"/>
        <v>1494633487.0400999</v>
      </c>
      <c r="R50" s="10">
        <f t="shared" si="17"/>
        <v>189895262.6318</v>
      </c>
      <c r="S50" s="10">
        <f t="shared" si="18"/>
        <v>184086562.39379999</v>
      </c>
      <c r="T50" s="10">
        <f t="shared" si="19"/>
        <v>1541795418.7910998</v>
      </c>
      <c r="U50" s="10">
        <f t="shared" si="7"/>
        <v>76318816.814199999</v>
      </c>
      <c r="V50" s="10">
        <f t="shared" si="8"/>
        <v>639199301.68489993</v>
      </c>
      <c r="W50" s="10">
        <f t="shared" si="9"/>
        <v>619646854.27590001</v>
      </c>
      <c r="X50" s="11">
        <f t="shared" si="13"/>
        <v>256893898.96809998</v>
      </c>
      <c r="Z50" s="9">
        <v>563</v>
      </c>
      <c r="AA50" s="10">
        <v>2.225601077204474E-2</v>
      </c>
      <c r="AB50" s="10">
        <v>8.5640685971965537E-5</v>
      </c>
      <c r="AC50" s="10">
        <f t="shared" si="21"/>
        <v>3.0715332955476389</v>
      </c>
      <c r="AD50" s="10">
        <f>AC50*AB50*AA50</f>
        <v>5.8544039826432822E-6</v>
      </c>
      <c r="AE50" s="11">
        <f>AA50*AB50</f>
        <v>1.9060200295173658E-6</v>
      </c>
    </row>
    <row r="51" spans="1:31" x14ac:dyDescent="0.2">
      <c r="A51" s="9">
        <v>42</v>
      </c>
      <c r="B51" s="5">
        <v>594</v>
      </c>
      <c r="C51" s="10">
        <f>'3 Data'!B51</f>
        <v>4834.58</v>
      </c>
      <c r="D51" s="10">
        <f>'3 Data'!J51</f>
        <v>39482.49</v>
      </c>
      <c r="E51" s="10">
        <f>'3 Data'!F51</f>
        <v>41444.589999999997</v>
      </c>
      <c r="F51" s="10">
        <f>'3 Data'!O51</f>
        <v>16054.069999999998</v>
      </c>
      <c r="G51" s="14">
        <f>'4 Results'!$E$4*C51+'4 Results'!$E$5*D51+'4 Results'!$E$6*E51</f>
        <v>16302.701388187197</v>
      </c>
      <c r="H51" s="14">
        <f t="shared" si="11"/>
        <v>-248.63138818719926</v>
      </c>
      <c r="I51" s="14">
        <f t="shared" si="20"/>
        <v>61817.567191893766</v>
      </c>
      <c r="J51" s="14">
        <f>'4 Results'!$E$4*C51</f>
        <v>4624.7472822931268</v>
      </c>
      <c r="K51" s="14">
        <f>'4 Results'!$E$5*D51</f>
        <v>7575.5002356941704</v>
      </c>
      <c r="L51" s="14">
        <f>'4 Results'!$E$6*E51</f>
        <v>4102.4538701999018</v>
      </c>
      <c r="M51" s="14">
        <f>('4 Results'!$E$6-'4 Results'!$E$25)*E51</f>
        <v>1019.3326321112594</v>
      </c>
      <c r="N51" s="14"/>
      <c r="O51" s="10">
        <f t="shared" si="14"/>
        <v>23373163.7764</v>
      </c>
      <c r="P51" s="10">
        <f t="shared" si="15"/>
        <v>1558867016.6000998</v>
      </c>
      <c r="Q51" s="10">
        <f t="shared" si="16"/>
        <v>1717654040.2680998</v>
      </c>
      <c r="R51" s="10">
        <f t="shared" si="17"/>
        <v>190881256.50419998</v>
      </c>
      <c r="S51" s="10">
        <f t="shared" si="18"/>
        <v>200367185.92219999</v>
      </c>
      <c r="T51" s="10">
        <f t="shared" si="19"/>
        <v>1636335610.2290998</v>
      </c>
      <c r="U51" s="10">
        <f t="shared" si="7"/>
        <v>77614685.74059999</v>
      </c>
      <c r="V51" s="10">
        <f t="shared" si="8"/>
        <v>633854658.2342999</v>
      </c>
      <c r="W51" s="10">
        <f t="shared" si="9"/>
        <v>665354348.98129988</v>
      </c>
      <c r="X51" s="11">
        <f t="shared" si="13"/>
        <v>257733163.56489992</v>
      </c>
      <c r="Z51" s="9">
        <v>564</v>
      </c>
      <c r="AA51" s="10">
        <v>2.157744940542871E-2</v>
      </c>
      <c r="AB51" s="10">
        <v>4.9089628287250829E-5</v>
      </c>
      <c r="AC51" s="10">
        <f t="shared" si="21"/>
        <v>-1.9200891406636444</v>
      </c>
      <c r="AD51" s="10">
        <f t="shared" ref="AD51:AD114" si="24">AC51*AB51*AA51</f>
        <v>-2.0338140441163565E-6</v>
      </c>
      <c r="AE51" s="11">
        <f t="shared" ref="AE51:AE114" si="25">AA51*AB51</f>
        <v>1.0592289706994567E-6</v>
      </c>
    </row>
    <row r="52" spans="1:31" x14ac:dyDescent="0.2">
      <c r="A52" s="9">
        <v>43</v>
      </c>
      <c r="B52" s="5">
        <v>595</v>
      </c>
      <c r="C52" s="10">
        <f>'3 Data'!B52</f>
        <v>4652.7199999999993</v>
      </c>
      <c r="D52" s="10">
        <f>'3 Data'!J52</f>
        <v>39045.810000000005</v>
      </c>
      <c r="E52" s="10">
        <f>'3 Data'!F52</f>
        <v>44215.41</v>
      </c>
      <c r="F52" s="10">
        <f>'3 Data'!O52</f>
        <v>16932.829999999998</v>
      </c>
      <c r="G52" s="14">
        <f>'4 Results'!$E$4*C52+'4 Results'!$E$5*D52+'4 Results'!$E$6*E52</f>
        <v>16319.222531121797</v>
      </c>
      <c r="H52" s="14">
        <f t="shared" si="11"/>
        <v>613.60746887820096</v>
      </c>
      <c r="I52" s="14">
        <f t="shared" si="20"/>
        <v>376514.12586311233</v>
      </c>
      <c r="J52" s="14">
        <f>'4 Results'!$E$4*C52</f>
        <v>4450.7804556488618</v>
      </c>
      <c r="K52" s="14">
        <f>'4 Results'!$E$5*D52</f>
        <v>7491.7145007285471</v>
      </c>
      <c r="L52" s="14">
        <f>'4 Results'!$E$6*E52</f>
        <v>4376.7275747443873</v>
      </c>
      <c r="M52" s="14">
        <f>('4 Results'!$E$6-'4 Results'!$E$25)*E52</f>
        <v>1087.481146638886</v>
      </c>
      <c r="N52" s="14"/>
      <c r="O52" s="10">
        <f t="shared" si="14"/>
        <v>21647803.398399994</v>
      </c>
      <c r="P52" s="10">
        <f t="shared" si="15"/>
        <v>1524575278.5561004</v>
      </c>
      <c r="Q52" s="10">
        <f t="shared" si="16"/>
        <v>1955002481.4681003</v>
      </c>
      <c r="R52" s="10">
        <f t="shared" si="17"/>
        <v>181669221.10319999</v>
      </c>
      <c r="S52" s="10">
        <f t="shared" si="18"/>
        <v>205721922.4152</v>
      </c>
      <c r="T52" s="10">
        <f t="shared" si="19"/>
        <v>1726426497.9321003</v>
      </c>
      <c r="U52" s="10">
        <f t="shared" si="7"/>
        <v>78783716.797599986</v>
      </c>
      <c r="V52" s="10">
        <f t="shared" si="8"/>
        <v>661156062.94229996</v>
      </c>
      <c r="W52" s="10">
        <f t="shared" si="9"/>
        <v>748692020.91030002</v>
      </c>
      <c r="X52" s="11">
        <f t="shared" ref="X52:X83" si="26">F52*F52</f>
        <v>286720731.80889994</v>
      </c>
      <c r="Z52" s="9">
        <v>565</v>
      </c>
      <c r="AA52" s="10">
        <v>2.109746714314626E-2</v>
      </c>
      <c r="AB52" s="10">
        <v>-2.1484779520295486E-4</v>
      </c>
      <c r="AC52" s="10">
        <f t="shared" si="21"/>
        <v>-2.1740345612993623</v>
      </c>
      <c r="AD52" s="10">
        <f t="shared" si="24"/>
        <v>9.8543427658886882E-6</v>
      </c>
      <c r="AE52" s="11">
        <f t="shared" si="25"/>
        <v>-4.5327443000717572E-6</v>
      </c>
    </row>
    <row r="53" spans="1:31" x14ac:dyDescent="0.2">
      <c r="A53" s="9">
        <v>44</v>
      </c>
      <c r="B53" s="5">
        <v>596</v>
      </c>
      <c r="C53" s="10">
        <f>'3 Data'!B53</f>
        <v>4540.5220000000008</v>
      </c>
      <c r="D53" s="10">
        <f>'3 Data'!J53</f>
        <v>38608.880000000005</v>
      </c>
      <c r="E53" s="10">
        <f>'3 Data'!F53</f>
        <v>46947.380000000005</v>
      </c>
      <c r="F53" s="10">
        <f>'3 Data'!O53</f>
        <v>16364.802</v>
      </c>
      <c r="G53" s="14">
        <f>'4 Results'!$E$4*C53+'4 Results'!$E$5*D53+'4 Results'!$E$6*E53</f>
        <v>16398.48857910966</v>
      </c>
      <c r="H53" s="14">
        <f t="shared" si="11"/>
        <v>-33.68657910966067</v>
      </c>
      <c r="I53" s="14">
        <f t="shared" si="20"/>
        <v>1134.7856121114266</v>
      </c>
      <c r="J53" s="14">
        <f>'4 Results'!$E$4*C53</f>
        <v>4343.4521260775819</v>
      </c>
      <c r="K53" s="14">
        <f>'4 Results'!$E$5*D53</f>
        <v>7407.8807982953458</v>
      </c>
      <c r="L53" s="14">
        <f>'4 Results'!$E$6*E53</f>
        <v>4647.1556547367345</v>
      </c>
      <c r="M53" s="14">
        <f>('4 Results'!$E$6-'4 Results'!$E$25)*E53</f>
        <v>1154.6741426595729</v>
      </c>
      <c r="N53" s="14"/>
      <c r="O53" s="10">
        <f t="shared" si="14"/>
        <v>20616340.032484006</v>
      </c>
      <c r="P53" s="10">
        <f t="shared" si="15"/>
        <v>1490645614.8544004</v>
      </c>
      <c r="Q53" s="10">
        <f t="shared" si="16"/>
        <v>2204056488.8644004</v>
      </c>
      <c r="R53" s="10">
        <f t="shared" si="17"/>
        <v>175304469.03536007</v>
      </c>
      <c r="S53" s="10">
        <f t="shared" si="18"/>
        <v>213165611.73236006</v>
      </c>
      <c r="T53" s="10">
        <f t="shared" si="19"/>
        <v>1812585760.7344005</v>
      </c>
      <c r="U53" s="10">
        <f t="shared" si="7"/>
        <v>74304743.506644011</v>
      </c>
      <c r="V53" s="10">
        <f t="shared" si="8"/>
        <v>631826676.64176011</v>
      </c>
      <c r="W53" s="10">
        <f t="shared" si="9"/>
        <v>768284578.11876011</v>
      </c>
      <c r="X53" s="11">
        <f t="shared" si="26"/>
        <v>267806744.49920398</v>
      </c>
      <c r="Z53" s="9">
        <v>566</v>
      </c>
      <c r="AA53" s="10">
        <v>2.0176596038960524E-2</v>
      </c>
      <c r="AB53" s="10">
        <v>-7.9368839137408637E-5</v>
      </c>
      <c r="AC53" s="10">
        <f t="shared" si="21"/>
        <v>-0.4878013557434962</v>
      </c>
      <c r="AD53" s="10">
        <f t="shared" si="24"/>
        <v>7.8116167909116684E-7</v>
      </c>
      <c r="AE53" s="11">
        <f t="shared" si="25"/>
        <v>-1.601393005356734E-6</v>
      </c>
    </row>
    <row r="54" spans="1:31" x14ac:dyDescent="0.2">
      <c r="A54" s="9">
        <v>45</v>
      </c>
      <c r="B54" s="5">
        <v>597</v>
      </c>
      <c r="C54" s="10">
        <f>'3 Data'!B54</f>
        <v>4498.6450000000004</v>
      </c>
      <c r="D54" s="10">
        <f>'3 Data'!J54</f>
        <v>38295.910000000003</v>
      </c>
      <c r="E54" s="10">
        <f>'3 Data'!F54</f>
        <v>49490.509999999995</v>
      </c>
      <c r="F54" s="10">
        <f>'3 Data'!O54</f>
        <v>16514.855</v>
      </c>
      <c r="G54" s="14">
        <f>'4 Results'!$E$4*C54+'4 Results'!$E$5*D54+'4 Results'!$E$6*E54</f>
        <v>16550.115105134275</v>
      </c>
      <c r="H54" s="14">
        <f t="shared" si="11"/>
        <v>-35.260105134275364</v>
      </c>
      <c r="I54" s="14">
        <f t="shared" si="20"/>
        <v>1243.2750140801518</v>
      </c>
      <c r="J54" s="14">
        <f>'4 Results'!$E$4*C54</f>
        <v>4303.3926913509686</v>
      </c>
      <c r="K54" s="14">
        <f>'4 Results'!$E$5*D54</f>
        <v>7347.8312849853892</v>
      </c>
      <c r="L54" s="14">
        <f>'4 Results'!$E$6*E54</f>
        <v>4898.891128797919</v>
      </c>
      <c r="M54" s="14">
        <f>('4 Results'!$E$6-'4 Results'!$E$25)*E54</f>
        <v>1217.2226054794753</v>
      </c>
      <c r="N54" s="14"/>
      <c r="O54" s="10">
        <f t="shared" si="14"/>
        <v>20237806.836025003</v>
      </c>
      <c r="P54" s="10">
        <f t="shared" si="15"/>
        <v>1466576722.7281003</v>
      </c>
      <c r="Q54" s="10">
        <f t="shared" si="16"/>
        <v>2449310580.0600996</v>
      </c>
      <c r="R54" s="10">
        <f t="shared" si="17"/>
        <v>172279704.04195005</v>
      </c>
      <c r="S54" s="10">
        <f t="shared" si="18"/>
        <v>222640235.35894999</v>
      </c>
      <c r="T54" s="10">
        <f t="shared" si="19"/>
        <v>1895284116.8141</v>
      </c>
      <c r="U54" s="10">
        <f t="shared" si="7"/>
        <v>74294469.871475011</v>
      </c>
      <c r="V54" s="10">
        <f t="shared" si="8"/>
        <v>632451400.7430501</v>
      </c>
      <c r="W54" s="10">
        <f t="shared" si="9"/>
        <v>817328596.52604985</v>
      </c>
      <c r="X54" s="11">
        <f t="shared" si="26"/>
        <v>272740435.67102498</v>
      </c>
      <c r="Z54" s="9">
        <v>567</v>
      </c>
      <c r="AA54" s="10">
        <v>1.9738583176172879E-2</v>
      </c>
      <c r="AB54" s="10">
        <v>2.1338273298264585E-4</v>
      </c>
      <c r="AC54" s="10">
        <f t="shared" si="21"/>
        <v>0.60805679268499024</v>
      </c>
      <c r="AD54" s="10">
        <f t="shared" si="24"/>
        <v>2.5610578801553971E-6</v>
      </c>
      <c r="AE54" s="11">
        <f t="shared" si="25"/>
        <v>4.2118728233370434E-6</v>
      </c>
    </row>
    <row r="55" spans="1:31" x14ac:dyDescent="0.2">
      <c r="A55" s="9">
        <v>46</v>
      </c>
      <c r="B55" s="5">
        <v>598</v>
      </c>
      <c r="C55" s="10">
        <f>'3 Data'!B55</f>
        <v>4362.7049999999999</v>
      </c>
      <c r="D55" s="10">
        <f>'3 Data'!J55</f>
        <v>37955.61</v>
      </c>
      <c r="E55" s="10">
        <f>'3 Data'!F55</f>
        <v>52304.71</v>
      </c>
      <c r="F55" s="10">
        <f>'3 Data'!O55</f>
        <v>16376.215</v>
      </c>
      <c r="G55" s="14">
        <f>'4 Results'!$E$4*C55+'4 Results'!$E$5*D55+'4 Results'!$E$6*E55</f>
        <v>16633.349657989565</v>
      </c>
      <c r="H55" s="14">
        <f t="shared" si="11"/>
        <v>-257.13465798956531</v>
      </c>
      <c r="I55" s="14">
        <f t="shared" si="20"/>
        <v>66118.232339410722</v>
      </c>
      <c r="J55" s="14">
        <f>'4 Results'!$E$4*C55</f>
        <v>4173.3528232435156</v>
      </c>
      <c r="K55" s="14">
        <f>'4 Results'!$E$5*D55</f>
        <v>7282.5379681199447</v>
      </c>
      <c r="L55" s="14">
        <f>'4 Results'!$E$6*E55</f>
        <v>5177.4588666261034</v>
      </c>
      <c r="M55" s="14">
        <f>('4 Results'!$E$6-'4 Results'!$E$25)*E55</f>
        <v>1286.4380541855069</v>
      </c>
      <c r="N55" s="14"/>
      <c r="O55" s="10">
        <f t="shared" si="14"/>
        <v>19033194.917025</v>
      </c>
      <c r="P55" s="10">
        <f t="shared" si="15"/>
        <v>1440628330.4721</v>
      </c>
      <c r="Q55" s="10">
        <f t="shared" si="16"/>
        <v>2735782688.1840997</v>
      </c>
      <c r="R55" s="10">
        <f t="shared" si="17"/>
        <v>165589129.52505001</v>
      </c>
      <c r="S55" s="10">
        <f t="shared" si="18"/>
        <v>228190019.84055001</v>
      </c>
      <c r="T55" s="10">
        <f t="shared" si="19"/>
        <v>1985257173.9231</v>
      </c>
      <c r="U55" s="10">
        <f t="shared" si="7"/>
        <v>71444595.061574996</v>
      </c>
      <c r="V55" s="10">
        <f t="shared" si="8"/>
        <v>621569229.81615007</v>
      </c>
      <c r="W55" s="10">
        <f t="shared" si="9"/>
        <v>856553176.47265005</v>
      </c>
      <c r="X55" s="11">
        <f t="shared" si="26"/>
        <v>268180417.72622502</v>
      </c>
      <c r="Z55" s="9">
        <v>568</v>
      </c>
      <c r="AA55" s="10">
        <v>1.8588891783754349E-2</v>
      </c>
      <c r="AB55" s="10">
        <v>2.9805462010347768E-5</v>
      </c>
      <c r="AC55" s="10">
        <f t="shared" si="21"/>
        <v>6.6171351357197192E-2</v>
      </c>
      <c r="AD55" s="10">
        <f t="shared" si="24"/>
        <v>3.66622708262405E-8</v>
      </c>
      <c r="AE55" s="11">
        <f t="shared" si="25"/>
        <v>5.5405050787515598E-7</v>
      </c>
    </row>
    <row r="56" spans="1:31" x14ac:dyDescent="0.2">
      <c r="A56" s="9">
        <v>47</v>
      </c>
      <c r="B56" s="5">
        <v>599</v>
      </c>
      <c r="C56" s="10">
        <f>'3 Data'!B56</f>
        <v>4289.9639999999999</v>
      </c>
      <c r="D56" s="10">
        <f>'3 Data'!J56</f>
        <v>37550.61</v>
      </c>
      <c r="E56" s="10">
        <f>'3 Data'!F56</f>
        <v>54105.409999999996</v>
      </c>
      <c r="F56" s="10">
        <f>'3 Data'!O56</f>
        <v>16709.074000000001</v>
      </c>
      <c r="G56" s="14">
        <f>'4 Results'!$E$4*C56+'4 Results'!$E$5*D56+'4 Results'!$E$6*E56</f>
        <v>16664.3034451079</v>
      </c>
      <c r="H56" s="14">
        <f t="shared" si="11"/>
        <v>44.770554892100336</v>
      </c>
      <c r="I56" s="14">
        <f t="shared" si="20"/>
        <v>2004.4025853465694</v>
      </c>
      <c r="J56" s="14">
        <f>'4 Results'!$E$4*C56</f>
        <v>4103.7689623783972</v>
      </c>
      <c r="K56" s="14">
        <f>'4 Results'!$E$5*D56</f>
        <v>7204.8306706456433</v>
      </c>
      <c r="L56" s="14">
        <f>'4 Results'!$E$6*E56</f>
        <v>5355.703812083857</v>
      </c>
      <c r="M56" s="14">
        <f>('4 Results'!$E$6-'4 Results'!$E$25)*E56</f>
        <v>1330.7263984698329</v>
      </c>
      <c r="N56" s="14"/>
      <c r="O56" s="10">
        <f t="shared" si="14"/>
        <v>18403791.121296</v>
      </c>
      <c r="P56" s="10">
        <f t="shared" si="15"/>
        <v>1410048311.3721001</v>
      </c>
      <c r="Q56" s="10">
        <f t="shared" si="16"/>
        <v>2927395391.2680998</v>
      </c>
      <c r="R56" s="10">
        <f t="shared" si="17"/>
        <v>161090765.07804</v>
      </c>
      <c r="S56" s="10">
        <f t="shared" si="18"/>
        <v>232110261.10523999</v>
      </c>
      <c r="T56" s="10">
        <f t="shared" si="19"/>
        <v>2031691149.8000998</v>
      </c>
      <c r="U56" s="10">
        <f t="shared" si="7"/>
        <v>71681325.933336005</v>
      </c>
      <c r="V56" s="10">
        <f t="shared" si="8"/>
        <v>627435921.23514009</v>
      </c>
      <c r="W56" s="10">
        <f t="shared" si="9"/>
        <v>904051299.49033999</v>
      </c>
      <c r="X56" s="11">
        <f t="shared" si="26"/>
        <v>279193153.93747604</v>
      </c>
      <c r="Z56" s="9">
        <v>569</v>
      </c>
      <c r="AA56" s="10">
        <v>1.8017685619279553E-2</v>
      </c>
      <c r="AB56" s="10">
        <v>2.5817869221749802E-4</v>
      </c>
      <c r="AC56" s="10">
        <f t="shared" si="21"/>
        <v>0.39836437688198861</v>
      </c>
      <c r="AD56" s="10">
        <f t="shared" si="24"/>
        <v>1.8531044409753759E-6</v>
      </c>
      <c r="AE56" s="11">
        <f t="shared" si="25"/>
        <v>4.6517825099716163E-6</v>
      </c>
    </row>
    <row r="57" spans="1:31" x14ac:dyDescent="0.2">
      <c r="A57" s="9">
        <v>48</v>
      </c>
      <c r="B57" s="5">
        <v>600</v>
      </c>
      <c r="C57" s="10">
        <f>'3 Data'!B57</f>
        <v>4077.2110000000002</v>
      </c>
      <c r="D57" s="10">
        <f>'3 Data'!J57</f>
        <v>37094.489999999991</v>
      </c>
      <c r="E57" s="10">
        <f>'3 Data'!F57</f>
        <v>56280.09</v>
      </c>
      <c r="F57" s="10">
        <f>'3 Data'!O57</f>
        <v>16498.701000000001</v>
      </c>
      <c r="G57" s="14">
        <f>'4 Results'!$E$4*C57+'4 Results'!$E$5*D57+'4 Results'!$E$6*E57</f>
        <v>16588.532673115122</v>
      </c>
      <c r="H57" s="14">
        <f t="shared" si="11"/>
        <v>-89.831673115120793</v>
      </c>
      <c r="I57" s="14">
        <f t="shared" si="20"/>
        <v>8069.7294946619159</v>
      </c>
      <c r="J57" s="14">
        <f>'4 Results'!$E$4*C57</f>
        <v>3900.2499682672833</v>
      </c>
      <c r="K57" s="14">
        <f>'4 Results'!$E$5*D57</f>
        <v>7117.3149854012499</v>
      </c>
      <c r="L57" s="14">
        <f>'4 Results'!$E$6*E57</f>
        <v>5570.9677194465867</v>
      </c>
      <c r="M57" s="14">
        <f>('4 Results'!$E$6-'4 Results'!$E$25)*E57</f>
        <v>1384.2128073931622</v>
      </c>
      <c r="N57" s="14"/>
      <c r="O57" s="10">
        <f t="shared" si="14"/>
        <v>16623649.538521001</v>
      </c>
      <c r="P57" s="10">
        <f t="shared" si="15"/>
        <v>1376001188.3600993</v>
      </c>
      <c r="Q57" s="10">
        <f t="shared" si="16"/>
        <v>3167448530.4080997</v>
      </c>
      <c r="R57" s="10">
        <f t="shared" si="17"/>
        <v>151242062.66738996</v>
      </c>
      <c r="S57" s="10">
        <f t="shared" si="18"/>
        <v>229465802.02899</v>
      </c>
      <c r="T57" s="10">
        <f t="shared" si="19"/>
        <v>2087681235.7040994</v>
      </c>
      <c r="U57" s="10">
        <f t="shared" si="7"/>
        <v>67268685.202911004</v>
      </c>
      <c r="V57" s="10">
        <f t="shared" si="8"/>
        <v>612010899.25748992</v>
      </c>
      <c r="W57" s="10">
        <f t="shared" si="9"/>
        <v>928548377.16308999</v>
      </c>
      <c r="X57" s="11">
        <f t="shared" si="26"/>
        <v>272207134.68740106</v>
      </c>
      <c r="Z57" s="9">
        <v>570</v>
      </c>
      <c r="AA57" s="10">
        <v>1.7094853141154616E-2</v>
      </c>
      <c r="AB57" s="10">
        <v>1.664646108316339E-4</v>
      </c>
      <c r="AC57" s="10">
        <f t="shared" si="21"/>
        <v>0.22643661162168036</v>
      </c>
      <c r="AD57" s="10">
        <f t="shared" si="24"/>
        <v>6.4436796551815173E-7</v>
      </c>
      <c r="AE57" s="11">
        <f t="shared" si="25"/>
        <v>2.8456880753662373E-6</v>
      </c>
    </row>
    <row r="58" spans="1:31" x14ac:dyDescent="0.2">
      <c r="A58" s="9">
        <v>49</v>
      </c>
      <c r="B58" s="5">
        <v>601</v>
      </c>
      <c r="C58" s="10">
        <f>'3 Data'!B58</f>
        <v>4127.6760000000004</v>
      </c>
      <c r="D58" s="10">
        <f>'3 Data'!J58</f>
        <v>36525.520000000004</v>
      </c>
      <c r="E58" s="10">
        <f>'3 Data'!F58</f>
        <v>58120.62</v>
      </c>
      <c r="F58" s="10">
        <f>'3 Data'!O58</f>
        <v>16631.196</v>
      </c>
      <c r="G58" s="14">
        <f>'4 Results'!$E$4*C58+'4 Results'!$E$5*D58+'4 Results'!$E$6*E58</f>
        <v>16709.82674406857</v>
      </c>
      <c r="H58" s="14">
        <f t="shared" si="11"/>
        <v>-78.630744068570493</v>
      </c>
      <c r="I58" s="14">
        <f t="shared" si="20"/>
        <v>6182.7939127770342</v>
      </c>
      <c r="J58" s="14">
        <f>'4 Results'!$E$4*C58</f>
        <v>3948.5246625739082</v>
      </c>
      <c r="K58" s="14">
        <f>'4 Results'!$E$5*D58</f>
        <v>7008.1467852927253</v>
      </c>
      <c r="L58" s="14">
        <f>'4 Results'!$E$6*E58</f>
        <v>5753.1552962019377</v>
      </c>
      <c r="M58" s="14">
        <f>('4 Results'!$E$6-'4 Results'!$E$25)*E58</f>
        <v>1429.4807733539724</v>
      </c>
      <c r="N58" s="14"/>
      <c r="O58" s="10">
        <f t="shared" si="14"/>
        <v>17037709.160976004</v>
      </c>
      <c r="P58" s="10">
        <f t="shared" si="15"/>
        <v>1334113611.2704003</v>
      </c>
      <c r="Q58" s="10">
        <f t="shared" si="16"/>
        <v>3378006469.1844001</v>
      </c>
      <c r="R58" s="10">
        <f t="shared" si="17"/>
        <v>150765512.29152003</v>
      </c>
      <c r="S58" s="10">
        <f t="shared" si="18"/>
        <v>239903088.27912003</v>
      </c>
      <c r="T58" s="10">
        <f t="shared" si="19"/>
        <v>2122885868.2224004</v>
      </c>
      <c r="U58" s="10">
        <f t="shared" si="7"/>
        <v>68648188.580496013</v>
      </c>
      <c r="V58" s="10">
        <f t="shared" si="8"/>
        <v>607463082.12192011</v>
      </c>
      <c r="W58" s="10">
        <f t="shared" si="9"/>
        <v>966615422.86152005</v>
      </c>
      <c r="X58" s="11">
        <f t="shared" si="26"/>
        <v>276596680.39041603</v>
      </c>
      <c r="Z58" s="9">
        <v>571</v>
      </c>
      <c r="AA58" s="10">
        <v>1.6192054696837176E-2</v>
      </c>
      <c r="AB58" s="10">
        <v>1.1112848140757561E-4</v>
      </c>
      <c r="AC58" s="10">
        <f t="shared" si="21"/>
        <v>0.12496467373599786</v>
      </c>
      <c r="AD58" s="10">
        <f t="shared" si="24"/>
        <v>2.2486124014132368E-7</v>
      </c>
      <c r="AE58" s="11">
        <f t="shared" si="25"/>
        <v>1.7993984493279174E-6</v>
      </c>
    </row>
    <row r="59" spans="1:31" x14ac:dyDescent="0.2">
      <c r="A59" s="9">
        <v>50</v>
      </c>
      <c r="B59" s="5">
        <v>602</v>
      </c>
      <c r="C59" s="10">
        <f>'3 Data'!B59</f>
        <v>4012.5920000000001</v>
      </c>
      <c r="D59" s="10">
        <f>'3 Data'!J59</f>
        <v>36109.760000000009</v>
      </c>
      <c r="E59" s="10">
        <f>'3 Data'!F59</f>
        <v>60040.860000000008</v>
      </c>
      <c r="F59" s="10">
        <f>'3 Data'!O59</f>
        <v>16681.851999999999</v>
      </c>
      <c r="G59" s="14">
        <f>'4 Results'!$E$4*C59+'4 Results'!$E$5*D59+'4 Results'!$E$6*E59</f>
        <v>16710.043645423761</v>
      </c>
      <c r="H59" s="14">
        <f t="shared" si="11"/>
        <v>-28.191645423761656</v>
      </c>
      <c r="I59" s="14">
        <f t="shared" si="20"/>
        <v>794.76887169910151</v>
      </c>
      <c r="J59" s="14">
        <f>'4 Results'!$E$4*C59</f>
        <v>3838.4355925336104</v>
      </c>
      <c r="K59" s="14">
        <f>'4 Results'!$E$5*D59</f>
        <v>6928.3749680139226</v>
      </c>
      <c r="L59" s="14">
        <f>'4 Results'!$E$6*E59</f>
        <v>5943.2330848762294</v>
      </c>
      <c r="M59" s="14">
        <f>('4 Results'!$E$6-'4 Results'!$E$25)*E59</f>
        <v>1476.7092124212991</v>
      </c>
      <c r="N59" s="14"/>
      <c r="O59" s="10">
        <f t="shared" si="14"/>
        <v>16100894.558464</v>
      </c>
      <c r="P59" s="10">
        <f t="shared" si="15"/>
        <v>1303914767.2576008</v>
      </c>
      <c r="Q59" s="10">
        <f t="shared" si="16"/>
        <v>3604904869.5396008</v>
      </c>
      <c r="R59" s="10">
        <f t="shared" si="17"/>
        <v>144893734.09792003</v>
      </c>
      <c r="S59" s="10">
        <f t="shared" si="18"/>
        <v>240919474.50912005</v>
      </c>
      <c r="T59" s="10">
        <f t="shared" si="19"/>
        <v>2168061044.793601</v>
      </c>
      <c r="U59" s="10">
        <f t="shared" si="7"/>
        <v>66937465.880383998</v>
      </c>
      <c r="V59" s="10">
        <f t="shared" si="8"/>
        <v>602377672.07552016</v>
      </c>
      <c r="W59" s="10">
        <f t="shared" si="9"/>
        <v>1001592740.47272</v>
      </c>
      <c r="X59" s="11">
        <f t="shared" si="26"/>
        <v>278284186.14990395</v>
      </c>
      <c r="Z59" s="9">
        <v>572</v>
      </c>
      <c r="AA59" s="10">
        <v>1.5437980433562147E-2</v>
      </c>
      <c r="AB59" s="10">
        <v>6.479571005698065E-4</v>
      </c>
      <c r="AC59" s="10">
        <f t="shared" si="21"/>
        <v>0.58957336851628228</v>
      </c>
      <c r="AD59" s="10">
        <f t="shared" si="24"/>
        <v>5.8975902755098084E-6</v>
      </c>
      <c r="AE59" s="11">
        <f t="shared" si="25"/>
        <v>1.0003149040384334E-5</v>
      </c>
    </row>
    <row r="60" spans="1:31" x14ac:dyDescent="0.2">
      <c r="A60" s="9">
        <v>51</v>
      </c>
      <c r="B60" s="5">
        <v>603</v>
      </c>
      <c r="C60" s="10">
        <f>'3 Data'!B60</f>
        <v>3940.92</v>
      </c>
      <c r="D60" s="10">
        <f>'3 Data'!J60</f>
        <v>35262.530000000006</v>
      </c>
      <c r="E60" s="10">
        <f>'3 Data'!F60</f>
        <v>61986.03</v>
      </c>
      <c r="F60" s="10">
        <f>'3 Data'!O60</f>
        <v>16629.649999999998</v>
      </c>
      <c r="G60" s="14">
        <f>'4 Results'!$E$4*C60+'4 Results'!$E$5*D60+'4 Results'!$E$6*E60</f>
        <v>16671.46999859214</v>
      </c>
      <c r="H60" s="14">
        <f t="shared" si="11"/>
        <v>-41.819998592141928</v>
      </c>
      <c r="I60" s="14">
        <f t="shared" si="20"/>
        <v>1748.912282246753</v>
      </c>
      <c r="J60" s="14">
        <f>'4 Results'!$E$4*C60</f>
        <v>3769.8743344271124</v>
      </c>
      <c r="K60" s="14">
        <f>'4 Results'!$E$5*D60</f>
        <v>6765.8170577937926</v>
      </c>
      <c r="L60" s="14">
        <f>'4 Results'!$E$6*E60</f>
        <v>6135.7786063712356</v>
      </c>
      <c r="M60" s="14">
        <f>('4 Results'!$E$6-'4 Results'!$E$25)*E60</f>
        <v>1524.55080660775</v>
      </c>
      <c r="N60" s="14"/>
      <c r="O60" s="10">
        <f t="shared" si="14"/>
        <v>15530850.4464</v>
      </c>
      <c r="P60" s="10">
        <f t="shared" si="15"/>
        <v>1243446022.0009005</v>
      </c>
      <c r="Q60" s="10">
        <f t="shared" si="16"/>
        <v>3842267915.1608996</v>
      </c>
      <c r="R60" s="10">
        <f t="shared" si="17"/>
        <v>138966809.72760004</v>
      </c>
      <c r="S60" s="10">
        <f t="shared" si="18"/>
        <v>244281985.34760001</v>
      </c>
      <c r="T60" s="10">
        <f t="shared" si="19"/>
        <v>2185784242.4559002</v>
      </c>
      <c r="U60" s="10">
        <f t="shared" si="7"/>
        <v>65536120.27799999</v>
      </c>
      <c r="V60" s="10">
        <f t="shared" si="8"/>
        <v>586403532.01450002</v>
      </c>
      <c r="W60" s="10">
        <f t="shared" si="9"/>
        <v>1030805983.7894999</v>
      </c>
      <c r="X60" s="11">
        <f t="shared" si="26"/>
        <v>276545259.12249994</v>
      </c>
      <c r="Z60" s="9">
        <v>573</v>
      </c>
      <c r="AA60" s="10">
        <v>1.4722653312596111E-2</v>
      </c>
      <c r="AB60" s="10">
        <v>6.2580900526501039E-4</v>
      </c>
      <c r="AC60" s="10">
        <f t="shared" si="21"/>
        <v>0.41513276999020443</v>
      </c>
      <c r="AD60" s="10">
        <f t="shared" si="24"/>
        <v>3.8248544306023333E-6</v>
      </c>
      <c r="AE60" s="11">
        <f t="shared" si="25"/>
        <v>9.2135690244173827E-6</v>
      </c>
    </row>
    <row r="61" spans="1:31" x14ac:dyDescent="0.2">
      <c r="A61" s="9">
        <v>52</v>
      </c>
      <c r="B61" s="5">
        <v>604</v>
      </c>
      <c r="C61" s="10">
        <f>'3 Data'!B61</f>
        <v>3985.7390000000005</v>
      </c>
      <c r="D61" s="10">
        <f>'3 Data'!J61</f>
        <v>34767.97</v>
      </c>
      <c r="E61" s="10">
        <f>'3 Data'!F61</f>
        <v>63353.869999999995</v>
      </c>
      <c r="F61" s="10">
        <f>'3 Data'!O61</f>
        <v>16561.609</v>
      </c>
      <c r="G61" s="14">
        <f>'4 Results'!$E$4*C61+'4 Results'!$E$5*D61+'4 Results'!$E$6*E61</f>
        <v>16754.850240097632</v>
      </c>
      <c r="H61" s="14">
        <f t="shared" si="11"/>
        <v>-193.24124009763182</v>
      </c>
      <c r="I61" s="14">
        <f t="shared" si="20"/>
        <v>37342.176874470584</v>
      </c>
      <c r="J61" s="14">
        <f>'4 Results'!$E$4*C61</f>
        <v>3812.7480790843729</v>
      </c>
      <c r="K61" s="14">
        <f>'4 Results'!$E$5*D61</f>
        <v>6670.9258947348026</v>
      </c>
      <c r="L61" s="14">
        <f>'4 Results'!$E$6*E61</f>
        <v>6271.1762662784568</v>
      </c>
      <c r="M61" s="14">
        <f>('4 Results'!$E$6-'4 Results'!$E$25)*E61</f>
        <v>1558.1929284747312</v>
      </c>
      <c r="N61" s="14"/>
      <c r="O61" s="10">
        <f t="shared" si="14"/>
        <v>15886115.376121003</v>
      </c>
      <c r="P61" s="10">
        <f t="shared" si="15"/>
        <v>1208811737.9209001</v>
      </c>
      <c r="Q61" s="10">
        <f t="shared" si="16"/>
        <v>4013712843.9768996</v>
      </c>
      <c r="R61" s="10">
        <f t="shared" si="17"/>
        <v>138576053.97983003</v>
      </c>
      <c r="S61" s="10">
        <f t="shared" si="18"/>
        <v>252511990.45993</v>
      </c>
      <c r="T61" s="10">
        <f t="shared" si="19"/>
        <v>2202685451.5439</v>
      </c>
      <c r="U61" s="10">
        <f t="shared" si="7"/>
        <v>66010250.894051008</v>
      </c>
      <c r="V61" s="10">
        <f t="shared" si="8"/>
        <v>575813524.86373007</v>
      </c>
      <c r="W61" s="10">
        <f t="shared" si="9"/>
        <v>1049242023.5768299</v>
      </c>
      <c r="X61" s="11">
        <f t="shared" si="26"/>
        <v>274286892.668881</v>
      </c>
      <c r="Z61" s="9">
        <v>574</v>
      </c>
      <c r="AA61" s="10">
        <v>1.393513562225583E-2</v>
      </c>
      <c r="AB61" s="10">
        <v>5.5590880649929208E-4</v>
      </c>
      <c r="AC61" s="10">
        <f t="shared" si="21"/>
        <v>0.33746568699216983</v>
      </c>
      <c r="AD61" s="10">
        <f t="shared" si="24"/>
        <v>2.6142334952452325E-6</v>
      </c>
      <c r="AE61" s="11">
        <f t="shared" si="25"/>
        <v>7.7466646121740075E-6</v>
      </c>
    </row>
    <row r="62" spans="1:31" x14ac:dyDescent="0.2">
      <c r="A62" s="9">
        <v>53</v>
      </c>
      <c r="B62" s="5">
        <v>605</v>
      </c>
      <c r="C62" s="10">
        <f>'3 Data'!B62</f>
        <v>3929.348</v>
      </c>
      <c r="D62" s="10">
        <f>'3 Data'!J62</f>
        <v>34202.61</v>
      </c>
      <c r="E62" s="10">
        <f>'3 Data'!F62</f>
        <v>64386.210000000006</v>
      </c>
      <c r="F62" s="10">
        <f>'3 Data'!O62</f>
        <v>16470.758000000002</v>
      </c>
      <c r="G62" s="14">
        <f>'4 Results'!$E$4*C62+'4 Results'!$E$5*D62+'4 Results'!$E$6*E62</f>
        <v>16694.618896515422</v>
      </c>
      <c r="H62" s="14">
        <f t="shared" si="11"/>
        <v>-223.86089651541988</v>
      </c>
      <c r="I62" s="14">
        <f t="shared" si="20"/>
        <v>50113.700988687531</v>
      </c>
      <c r="J62" s="14">
        <f>'4 Results'!$E$4*C62</f>
        <v>3758.8045878202311</v>
      </c>
      <c r="K62" s="14">
        <f>'4 Results'!$E$5*D62</f>
        <v>6562.4503448580836</v>
      </c>
      <c r="L62" s="14">
        <f>'4 Results'!$E$6*E62</f>
        <v>6373.363963837106</v>
      </c>
      <c r="M62" s="14">
        <f>('4 Results'!$E$6-'4 Results'!$E$25)*E62</f>
        <v>1583.5834040333925</v>
      </c>
      <c r="N62" s="14"/>
      <c r="O62" s="10">
        <f t="shared" si="14"/>
        <v>15439775.705103999</v>
      </c>
      <c r="P62" s="10">
        <f t="shared" si="15"/>
        <v>1169818530.8120999</v>
      </c>
      <c r="Q62" s="10">
        <f t="shared" si="16"/>
        <v>4145584038.1641006</v>
      </c>
      <c r="R62" s="10">
        <f t="shared" si="17"/>
        <v>134393957.19828001</v>
      </c>
      <c r="S62" s="10">
        <f t="shared" si="18"/>
        <v>252995825.49108002</v>
      </c>
      <c r="T62" s="10">
        <f t="shared" si="19"/>
        <v>2202176430.0081</v>
      </c>
      <c r="U62" s="10">
        <f t="shared" si="7"/>
        <v>64719340.005784005</v>
      </c>
      <c r="V62" s="10">
        <f t="shared" si="8"/>
        <v>563342912.27838004</v>
      </c>
      <c r="W62" s="10">
        <f t="shared" si="9"/>
        <v>1060489683.4471802</v>
      </c>
      <c r="X62" s="11">
        <f t="shared" si="26"/>
        <v>271285869.09456408</v>
      </c>
      <c r="Z62" s="9">
        <v>575</v>
      </c>
      <c r="AA62" s="10">
        <v>1.3538771934646398E-2</v>
      </c>
      <c r="AB62" s="10">
        <v>1.1298564696473454E-3</v>
      </c>
      <c r="AC62" s="10">
        <f t="shared" si="21"/>
        <v>0.53401182156230032</v>
      </c>
      <c r="AD62" s="10">
        <f t="shared" si="24"/>
        <v>8.1687089116996442E-6</v>
      </c>
      <c r="AE62" s="11">
        <f t="shared" si="25"/>
        <v>1.5296869061440139E-5</v>
      </c>
    </row>
    <row r="63" spans="1:31" x14ac:dyDescent="0.2">
      <c r="A63" s="9">
        <v>54</v>
      </c>
      <c r="B63" s="5">
        <v>606</v>
      </c>
      <c r="C63" s="10">
        <f>'3 Data'!B63</f>
        <v>3842.864</v>
      </c>
      <c r="D63" s="10">
        <f>'3 Data'!J63</f>
        <v>33432.149999999994</v>
      </c>
      <c r="E63" s="10">
        <f>'3 Data'!F63</f>
        <v>65581.95</v>
      </c>
      <c r="F63" s="10">
        <f>'3 Data'!O63</f>
        <v>16478.513999999999</v>
      </c>
      <c r="G63" s="14">
        <f>'4 Results'!$E$4*C63+'4 Results'!$E$5*D63+'4 Results'!$E$6*E63</f>
        <v>16582.422543097913</v>
      </c>
      <c r="H63" s="14">
        <f t="shared" si="11"/>
        <v>-103.90854309791393</v>
      </c>
      <c r="I63" s="14">
        <f t="shared" si="20"/>
        <v>10796.985328731038</v>
      </c>
      <c r="J63" s="14">
        <f>'4 Results'!$E$4*C63</f>
        <v>3676.0742071125296</v>
      </c>
      <c r="K63" s="14">
        <f>'4 Results'!$E$5*D63</f>
        <v>6414.6222845814145</v>
      </c>
      <c r="L63" s="14">
        <f>'4 Results'!$E$6*E63</f>
        <v>6491.7260514039699</v>
      </c>
      <c r="M63" s="14">
        <f>('4 Results'!$E$6-'4 Results'!$E$25)*E63</f>
        <v>1612.9927141875214</v>
      </c>
      <c r="N63" s="14"/>
      <c r="O63" s="10">
        <f t="shared" si="14"/>
        <v>14767603.722496001</v>
      </c>
      <c r="P63" s="10">
        <f t="shared" si="15"/>
        <v>1117708653.6224997</v>
      </c>
      <c r="Q63" s="10">
        <f t="shared" si="16"/>
        <v>4300992165.8024998</v>
      </c>
      <c r="R63" s="10">
        <f t="shared" si="17"/>
        <v>128475205.67759998</v>
      </c>
      <c r="S63" s="10">
        <f t="shared" si="18"/>
        <v>252022514.70479998</v>
      </c>
      <c r="T63" s="10">
        <f t="shared" si="19"/>
        <v>2192545589.6924996</v>
      </c>
      <c r="U63" s="10">
        <f t="shared" si="7"/>
        <v>63324688.224096</v>
      </c>
      <c r="V63" s="10">
        <f t="shared" si="8"/>
        <v>550912151.82509983</v>
      </c>
      <c r="W63" s="10">
        <f t="shared" si="9"/>
        <v>1080693081.2222998</v>
      </c>
      <c r="X63" s="11">
        <f t="shared" si="26"/>
        <v>271541423.64819598</v>
      </c>
      <c r="Z63" s="9">
        <v>576</v>
      </c>
      <c r="AA63" s="10">
        <v>1.2762902403822564E-2</v>
      </c>
      <c r="AB63" s="10">
        <v>8.8509077460467516E-4</v>
      </c>
      <c r="AC63" s="10">
        <f t="shared" si="21"/>
        <v>0.36346599606568408</v>
      </c>
      <c r="AD63" s="10">
        <f t="shared" si="24"/>
        <v>4.1058308084736935E-6</v>
      </c>
      <c r="AE63" s="11">
        <f t="shared" si="25"/>
        <v>1.1296327174803183E-5</v>
      </c>
    </row>
    <row r="64" spans="1:31" x14ac:dyDescent="0.2">
      <c r="A64" s="9">
        <v>55</v>
      </c>
      <c r="B64" s="5">
        <v>607</v>
      </c>
      <c r="C64" s="10">
        <f>'3 Data'!B64</f>
        <v>3766.1240000000003</v>
      </c>
      <c r="D64" s="10">
        <f>'3 Data'!J64</f>
        <v>32841.85</v>
      </c>
      <c r="E64" s="10">
        <f>'3 Data'!F64</f>
        <v>66555.25</v>
      </c>
      <c r="F64" s="10">
        <f>'3 Data'!O64</f>
        <v>16708.274000000001</v>
      </c>
      <c r="G64" s="14">
        <f>'4 Results'!$E$4*C64+'4 Results'!$E$5*D64+'4 Results'!$E$6*E64</f>
        <v>16492.096000348803</v>
      </c>
      <c r="H64" s="14">
        <f t="shared" si="11"/>
        <v>216.17799965119775</v>
      </c>
      <c r="I64" s="14">
        <f t="shared" si="20"/>
        <v>46732.927533193259</v>
      </c>
      <c r="J64" s="14">
        <f>'4 Results'!$E$4*C64</f>
        <v>3602.6649127284936</v>
      </c>
      <c r="K64" s="14">
        <f>'4 Results'!$E$5*D64</f>
        <v>6301.3615001392418</v>
      </c>
      <c r="L64" s="14">
        <f>'4 Results'!$E$6*E64</f>
        <v>6588.069587481069</v>
      </c>
      <c r="M64" s="14">
        <f>('4 Results'!$E$6-'4 Results'!$E$25)*E64</f>
        <v>1636.9310967564863</v>
      </c>
      <c r="N64" s="14"/>
      <c r="O64" s="10">
        <f t="shared" si="14"/>
        <v>14183689.983376002</v>
      </c>
      <c r="P64" s="10">
        <f t="shared" si="15"/>
        <v>1078587111.4224999</v>
      </c>
      <c r="Q64" s="10">
        <f t="shared" si="16"/>
        <v>4429601302.5625</v>
      </c>
      <c r="R64" s="10">
        <f t="shared" si="17"/>
        <v>123686479.4894</v>
      </c>
      <c r="S64" s="10">
        <f t="shared" si="18"/>
        <v>250655324.35100001</v>
      </c>
      <c r="T64" s="10">
        <f t="shared" si="19"/>
        <v>2185797537.2125001</v>
      </c>
      <c r="U64" s="10">
        <f t="shared" si="7"/>
        <v>62925431.70997601</v>
      </c>
      <c r="V64" s="10">
        <f t="shared" si="8"/>
        <v>548730628.46689999</v>
      </c>
      <c r="W64" s="10">
        <f t="shared" si="9"/>
        <v>1112023353.1385</v>
      </c>
      <c r="X64" s="11">
        <f t="shared" si="26"/>
        <v>279166420.05907607</v>
      </c>
      <c r="Z64" s="9">
        <v>577</v>
      </c>
      <c r="AA64" s="10">
        <v>1.2178867252663849E-2</v>
      </c>
      <c r="AB64" s="10">
        <v>1.4013299240560255E-3</v>
      </c>
      <c r="AC64" s="10">
        <f t="shared" si="21"/>
        <v>0.47506320628307752</v>
      </c>
      <c r="AD64" s="10">
        <f t="shared" si="24"/>
        <v>8.1077190001290952E-6</v>
      </c>
      <c r="AE64" s="11">
        <f t="shared" si="25"/>
        <v>1.7066611122263846E-5</v>
      </c>
    </row>
    <row r="65" spans="1:31" x14ac:dyDescent="0.2">
      <c r="A65" s="9">
        <v>56</v>
      </c>
      <c r="B65" s="5">
        <v>608</v>
      </c>
      <c r="C65" s="10">
        <f>'3 Data'!B65</f>
        <v>3627.0519999999997</v>
      </c>
      <c r="D65" s="10">
        <f>'3 Data'!J65</f>
        <v>32172.02</v>
      </c>
      <c r="E65" s="10">
        <f>'3 Data'!F65</f>
        <v>67193.919999999998</v>
      </c>
      <c r="F65" s="10">
        <f>'3 Data'!O65</f>
        <v>16220.972000000002</v>
      </c>
      <c r="G65" s="14">
        <f>'4 Results'!$E$4*C65+'4 Results'!$E$5*D65+'4 Results'!$E$6*E65</f>
        <v>16293.759565514229</v>
      </c>
      <c r="H65" s="14">
        <f t="shared" si="11"/>
        <v>-72.787565514227026</v>
      </c>
      <c r="I65" s="14">
        <f t="shared" si="20"/>
        <v>5298.0296934878916</v>
      </c>
      <c r="J65" s="14">
        <f>'4 Results'!$E$4*C65</f>
        <v>3469.6289811598626</v>
      </c>
      <c r="K65" s="14">
        <f>'4 Results'!$E$5*D65</f>
        <v>6172.8413049115588</v>
      </c>
      <c r="L65" s="14">
        <f>'4 Results'!$E$6*E65</f>
        <v>6651.289279442808</v>
      </c>
      <c r="M65" s="14">
        <f>('4 Results'!$E$6-'4 Results'!$E$25)*E65</f>
        <v>1652.6392307288695</v>
      </c>
      <c r="N65" s="14"/>
      <c r="O65" s="10">
        <f t="shared" si="14"/>
        <v>13155506.210703997</v>
      </c>
      <c r="P65" s="10">
        <f t="shared" si="15"/>
        <v>1035038870.8804001</v>
      </c>
      <c r="Q65" s="10">
        <f t="shared" si="16"/>
        <v>4515022884.9664001</v>
      </c>
      <c r="R65" s="10">
        <f t="shared" si="17"/>
        <v>116689589.48503999</v>
      </c>
      <c r="S65" s="10">
        <f t="shared" si="18"/>
        <v>243715841.92383999</v>
      </c>
      <c r="T65" s="10">
        <f t="shared" si="19"/>
        <v>2161764138.1184001</v>
      </c>
      <c r="U65" s="10">
        <f t="shared" si="7"/>
        <v>58834308.934543997</v>
      </c>
      <c r="V65" s="10">
        <f t="shared" si="8"/>
        <v>521861435.60344005</v>
      </c>
      <c r="W65" s="10">
        <f t="shared" si="9"/>
        <v>1089950694.8902402</v>
      </c>
      <c r="X65" s="11">
        <f t="shared" si="26"/>
        <v>263119932.62478405</v>
      </c>
      <c r="Z65" s="9">
        <v>578</v>
      </c>
      <c r="AA65" s="10">
        <v>1.18588570505445E-2</v>
      </c>
      <c r="AB65" s="10">
        <v>1.7268828735871621E-3</v>
      </c>
      <c r="AC65" s="10">
        <f t="shared" si="21"/>
        <v>0.48400452708859115</v>
      </c>
      <c r="AD65" s="10">
        <f t="shared" si="24"/>
        <v>9.9118595657978954E-6</v>
      </c>
      <c r="AE65" s="11">
        <f t="shared" si="25"/>
        <v>2.0478857140903664E-5</v>
      </c>
    </row>
    <row r="66" spans="1:31" x14ac:dyDescent="0.2">
      <c r="A66" s="9">
        <v>57</v>
      </c>
      <c r="B66" s="5">
        <v>609</v>
      </c>
      <c r="C66" s="10">
        <f>'3 Data'!B66</f>
        <v>3612.2880000000005</v>
      </c>
      <c r="D66" s="10">
        <f>'3 Data'!J66</f>
        <v>31225.979999999996</v>
      </c>
      <c r="E66" s="10">
        <f>'3 Data'!F66</f>
        <v>67684.679999999993</v>
      </c>
      <c r="F66" s="10">
        <f>'3 Data'!O66</f>
        <v>15983.268</v>
      </c>
      <c r="G66" s="14">
        <f>'4 Results'!$E$4*C66+'4 Results'!$E$5*D66+'4 Results'!$E$6*E66</f>
        <v>16146.698389939897</v>
      </c>
      <c r="H66" s="14">
        <f t="shared" si="11"/>
        <v>-163.43038993989649</v>
      </c>
      <c r="I66" s="14">
        <f t="shared" si="20"/>
        <v>26709.492355906619</v>
      </c>
      <c r="J66" s="14">
        <f>'4 Results'!$E$4*C66</f>
        <v>3455.5057752400571</v>
      </c>
      <c r="K66" s="14">
        <f>'4 Results'!$E$5*D66</f>
        <v>5991.3247328064017</v>
      </c>
      <c r="L66" s="14">
        <f>'4 Results'!$E$6*E66</f>
        <v>6699.8678818934368</v>
      </c>
      <c r="M66" s="14">
        <f>('4 Results'!$E$6-'4 Results'!$E$25)*E66</f>
        <v>1664.7095077550125</v>
      </c>
      <c r="N66" s="14"/>
      <c r="O66" s="10">
        <f t="shared" si="14"/>
        <v>13048624.594944004</v>
      </c>
      <c r="P66" s="10">
        <f t="shared" si="15"/>
        <v>975061826.96039975</v>
      </c>
      <c r="Q66" s="10">
        <f t="shared" si="16"/>
        <v>4581215906.7023993</v>
      </c>
      <c r="R66" s="10">
        <f t="shared" si="17"/>
        <v>112797232.84224001</v>
      </c>
      <c r="S66" s="10">
        <f t="shared" si="18"/>
        <v>244496557.34784001</v>
      </c>
      <c r="T66" s="10">
        <f t="shared" si="19"/>
        <v>2113520463.9863994</v>
      </c>
      <c r="U66" s="10">
        <f t="shared" si="7"/>
        <v>57736167.197184004</v>
      </c>
      <c r="V66" s="10">
        <f t="shared" si="8"/>
        <v>499093206.90263993</v>
      </c>
      <c r="W66" s="10">
        <f t="shared" si="9"/>
        <v>1081822379.9342399</v>
      </c>
      <c r="X66" s="11">
        <f t="shared" si="26"/>
        <v>255464855.959824</v>
      </c>
      <c r="Z66" s="9">
        <v>579</v>
      </c>
      <c r="AA66" s="10">
        <v>1.1445721614352974E-2</v>
      </c>
      <c r="AB66" s="10">
        <v>2.0638421960097711E-3</v>
      </c>
      <c r="AC66" s="10">
        <f t="shared" si="21"/>
        <v>0.49311569713343245</v>
      </c>
      <c r="AD66" s="10">
        <f t="shared" si="24"/>
        <v>1.1648459489692349E-5</v>
      </c>
      <c r="AE66" s="11">
        <f t="shared" si="25"/>
        <v>2.3622163231482745E-5</v>
      </c>
    </row>
    <row r="67" spans="1:31" x14ac:dyDescent="0.2">
      <c r="A67" s="9">
        <v>58</v>
      </c>
      <c r="B67" s="5">
        <v>610</v>
      </c>
      <c r="C67" s="10">
        <f>'3 Data'!B67</f>
        <v>3451.3770000000004</v>
      </c>
      <c r="D67" s="10">
        <f>'3 Data'!J67</f>
        <v>30482.449999999997</v>
      </c>
      <c r="E67" s="10">
        <f>'3 Data'!F67</f>
        <v>67517.25</v>
      </c>
      <c r="F67" s="10">
        <f>'3 Data'!O67</f>
        <v>15740.426999999998</v>
      </c>
      <c r="G67" s="14">
        <f>'4 Results'!$E$4*C67+'4 Results'!$E$5*D67+'4 Results'!$E$6*E67</f>
        <v>15833.537014761392</v>
      </c>
      <c r="H67" s="14">
        <f t="shared" si="11"/>
        <v>-93.110014761394268</v>
      </c>
      <c r="I67" s="14">
        <f t="shared" si="20"/>
        <v>8669.4748488670593</v>
      </c>
      <c r="J67" s="14">
        <f>'4 Results'!$E$4*C67</f>
        <v>3301.5787102331551</v>
      </c>
      <c r="K67" s="14">
        <f>'4 Results'!$E$5*D67</f>
        <v>5848.6637281370995</v>
      </c>
      <c r="L67" s="14">
        <f>'4 Results'!$E$6*E67</f>
        <v>6683.2945763911375</v>
      </c>
      <c r="M67" s="14">
        <f>('4 Results'!$E$6-'4 Results'!$E$25)*E67</f>
        <v>1660.5915550235613</v>
      </c>
      <c r="N67" s="14"/>
      <c r="O67" s="10">
        <f t="shared" si="14"/>
        <v>11912003.196129004</v>
      </c>
      <c r="P67" s="10">
        <f t="shared" si="15"/>
        <v>929179758.00249982</v>
      </c>
      <c r="Q67" s="10">
        <f t="shared" si="16"/>
        <v>4558579047.5625</v>
      </c>
      <c r="R67" s="10">
        <f t="shared" si="17"/>
        <v>105206426.83365001</v>
      </c>
      <c r="S67" s="10">
        <f t="shared" si="18"/>
        <v>233027483.75325003</v>
      </c>
      <c r="T67" s="10">
        <f t="shared" si="19"/>
        <v>2058091197.2624998</v>
      </c>
      <c r="U67" s="10">
        <f t="shared" si="7"/>
        <v>54326147.717978999</v>
      </c>
      <c r="V67" s="10">
        <f t="shared" si="8"/>
        <v>479806779.00614989</v>
      </c>
      <c r="W67" s="10">
        <f t="shared" si="9"/>
        <v>1062750344.8657498</v>
      </c>
      <c r="X67" s="11">
        <f t="shared" si="26"/>
        <v>247761042.14232892</v>
      </c>
      <c r="Z67" s="9">
        <v>580</v>
      </c>
      <c r="AA67" s="10">
        <v>1.0796861053101894E-2</v>
      </c>
      <c r="AB67" s="10">
        <v>2.4271263959813579E-3</v>
      </c>
      <c r="AC67" s="10">
        <f t="shared" si="21"/>
        <v>0.50869999566293611</v>
      </c>
      <c r="AD67" s="10">
        <f t="shared" si="24"/>
        <v>1.3330659628373905E-5</v>
      </c>
      <c r="AE67" s="11">
        <f t="shared" si="25"/>
        <v>2.6205346455726687E-5</v>
      </c>
    </row>
    <row r="68" spans="1:31" x14ac:dyDescent="0.2">
      <c r="A68" s="9">
        <v>59</v>
      </c>
      <c r="B68" s="5">
        <v>611</v>
      </c>
      <c r="C68" s="10">
        <f>'3 Data'!B68</f>
        <v>3509.2160000000003</v>
      </c>
      <c r="D68" s="10">
        <f>'3 Data'!J68</f>
        <v>29499.770000000004</v>
      </c>
      <c r="E68" s="10">
        <f>'3 Data'!F68</f>
        <v>66696.67</v>
      </c>
      <c r="F68" s="10">
        <f>'3 Data'!O68</f>
        <v>15416.186</v>
      </c>
      <c r="G68" s="14">
        <f>'4 Results'!$E$4*C68+'4 Results'!$E$5*D68+'4 Results'!$E$6*E68</f>
        <v>15619.09265347305</v>
      </c>
      <c r="H68" s="14">
        <f t="shared" si="11"/>
        <v>-202.90665347305003</v>
      </c>
      <c r="I68" s="14">
        <f t="shared" si="20"/>
        <v>41171.110023632406</v>
      </c>
      <c r="J68" s="14">
        <f>'4 Results'!$E$4*C68</f>
        <v>3356.9073547194498</v>
      </c>
      <c r="K68" s="14">
        <f>'4 Results'!$E$5*D68</f>
        <v>5660.1170439838997</v>
      </c>
      <c r="L68" s="14">
        <f>'4 Results'!$E$6*E68</f>
        <v>6602.0682547696988</v>
      </c>
      <c r="M68" s="14">
        <f>('4 Results'!$E$6-'4 Results'!$E$25)*E68</f>
        <v>1640.4093316921721</v>
      </c>
      <c r="N68" s="14"/>
      <c r="O68" s="10">
        <f t="shared" si="14"/>
        <v>12314596.934656002</v>
      </c>
      <c r="P68" s="10">
        <f t="shared" si="15"/>
        <v>870236430.0529002</v>
      </c>
      <c r="Q68" s="10">
        <f t="shared" si="16"/>
        <v>4448445789.0888996</v>
      </c>
      <c r="R68" s="10">
        <f t="shared" si="17"/>
        <v>103521064.88032003</v>
      </c>
      <c r="S68" s="10">
        <f t="shared" si="18"/>
        <v>234053021.51072001</v>
      </c>
      <c r="T68" s="10">
        <f t="shared" si="19"/>
        <v>1967536424.7659001</v>
      </c>
      <c r="U68" s="10">
        <f t="shared" si="7"/>
        <v>54098726.570176005</v>
      </c>
      <c r="V68" s="10">
        <f t="shared" si="8"/>
        <v>454773941.27722007</v>
      </c>
      <c r="W68" s="10">
        <f t="shared" si="9"/>
        <v>1028208270.30062</v>
      </c>
      <c r="X68" s="11">
        <f t="shared" si="26"/>
        <v>237658790.786596</v>
      </c>
      <c r="Z68" s="9">
        <v>581</v>
      </c>
      <c r="AA68" s="10">
        <v>1.0370896630226452E-2</v>
      </c>
      <c r="AB68" s="10">
        <v>2.7280299803656609E-3</v>
      </c>
      <c r="AC68" s="10">
        <f t="shared" si="21"/>
        <v>0.48735137202343581</v>
      </c>
      <c r="AD68" s="10">
        <f t="shared" si="24"/>
        <v>1.3788202003541745E-5</v>
      </c>
      <c r="AE68" s="11">
        <f t="shared" si="25"/>
        <v>2.8292116930530965E-5</v>
      </c>
    </row>
    <row r="69" spans="1:31" x14ac:dyDescent="0.2">
      <c r="A69" s="9">
        <v>60</v>
      </c>
      <c r="B69" s="5">
        <v>612</v>
      </c>
      <c r="C69" s="10">
        <f>'3 Data'!B69</f>
        <v>3352.3989999999994</v>
      </c>
      <c r="D69" s="10">
        <f>'3 Data'!J69</f>
        <v>28602.18</v>
      </c>
      <c r="E69" s="10">
        <f>'3 Data'!F69</f>
        <v>66405.579999999987</v>
      </c>
      <c r="F69" s="10">
        <f>'3 Data'!O69</f>
        <v>15193.978999999999</v>
      </c>
      <c r="G69" s="14">
        <f>'4 Results'!$E$4*C69+'4 Results'!$E$5*D69+'4 Results'!$E$6*E69</f>
        <v>15268.047448865875</v>
      </c>
      <c r="H69" s="14">
        <f t="shared" si="11"/>
        <v>-74.068448865875325</v>
      </c>
      <c r="I69" s="14">
        <f t="shared" si="20"/>
        <v>5486.1351173967878</v>
      </c>
      <c r="J69" s="14">
        <f>'4 Results'!$E$4*C69</f>
        <v>3206.8965999967304</v>
      </c>
      <c r="K69" s="14">
        <f>'4 Results'!$E$5*D69</f>
        <v>5487.8965670951129</v>
      </c>
      <c r="L69" s="14">
        <f>'4 Results'!$E$6*E69</f>
        <v>6573.2542817740305</v>
      </c>
      <c r="M69" s="14">
        <f>('4 Results'!$E$6-'4 Results'!$E$25)*E69</f>
        <v>1633.2499524853497</v>
      </c>
      <c r="N69" s="14"/>
      <c r="O69" s="10">
        <f t="shared" si="14"/>
        <v>11238579.055200996</v>
      </c>
      <c r="P69" s="10">
        <f t="shared" si="15"/>
        <v>818084700.75240004</v>
      </c>
      <c r="Q69" s="10">
        <f t="shared" si="16"/>
        <v>4409701055.1363983</v>
      </c>
      <c r="R69" s="10">
        <f t="shared" si="17"/>
        <v>95885919.629819989</v>
      </c>
      <c r="S69" s="10">
        <f t="shared" si="18"/>
        <v>222617999.98641992</v>
      </c>
      <c r="T69" s="10">
        <f t="shared" si="19"/>
        <v>1899344352.1643996</v>
      </c>
      <c r="U69" s="10">
        <f t="shared" si="7"/>
        <v>50936280.005620986</v>
      </c>
      <c r="V69" s="10">
        <f t="shared" si="8"/>
        <v>434580922.27421999</v>
      </c>
      <c r="W69" s="10">
        <f t="shared" si="9"/>
        <v>1008964988.0028198</v>
      </c>
      <c r="X69" s="11">
        <f t="shared" si="26"/>
        <v>230856997.85244098</v>
      </c>
      <c r="Z69" s="9">
        <v>582</v>
      </c>
      <c r="AA69" s="10">
        <v>9.759702454215825E-3</v>
      </c>
      <c r="AB69" s="10">
        <v>3.3145762079220976E-3</v>
      </c>
      <c r="AC69" s="10">
        <f t="shared" si="21"/>
        <v>0.53766320294907832</v>
      </c>
      <c r="AD69" s="10">
        <f t="shared" si="24"/>
        <v>1.739301618123609E-5</v>
      </c>
      <c r="AE69" s="11">
        <f t="shared" si="25"/>
        <v>3.2349277551142678E-5</v>
      </c>
    </row>
    <row r="70" spans="1:31" x14ac:dyDescent="0.2">
      <c r="A70" s="9">
        <v>61</v>
      </c>
      <c r="B70" s="5">
        <v>613</v>
      </c>
      <c r="C70" s="10">
        <f>'3 Data'!B70</f>
        <v>3232.3950000000004</v>
      </c>
      <c r="D70" s="10">
        <f>'3 Data'!J70</f>
        <v>27672.13</v>
      </c>
      <c r="E70" s="10">
        <f>'3 Data'!F70</f>
        <v>65288.12999999999</v>
      </c>
      <c r="F70" s="10">
        <f>'3 Data'!O70</f>
        <v>15627.825000000001</v>
      </c>
      <c r="G70" s="14">
        <f>'4 Results'!$E$4*C70+'4 Results'!$E$5*D70+'4 Results'!$E$6*E70</f>
        <v>14864.190909661034</v>
      </c>
      <c r="H70" s="14">
        <f t="shared" si="11"/>
        <v>763.63409033896642</v>
      </c>
      <c r="I70" s="14">
        <f t="shared" si="20"/>
        <v>583137.02392782073</v>
      </c>
      <c r="J70" s="14">
        <f>'4 Results'!$E$4*C70</f>
        <v>3092.1010701132041</v>
      </c>
      <c r="K70" s="14">
        <f>'4 Results'!$E$5*D70</f>
        <v>5309.4479942161643</v>
      </c>
      <c r="L70" s="14">
        <f>'4 Results'!$E$6*E70</f>
        <v>6462.6418453316655</v>
      </c>
      <c r="M70" s="14">
        <f>('4 Results'!$E$6-'4 Results'!$E$25)*E70</f>
        <v>1605.7661904369684</v>
      </c>
      <c r="N70" s="14"/>
      <c r="O70" s="10">
        <f t="shared" si="14"/>
        <v>10448377.436025003</v>
      </c>
      <c r="P70" s="10">
        <f t="shared" si="15"/>
        <v>765746778.73690009</v>
      </c>
      <c r="Q70" s="10">
        <f t="shared" si="16"/>
        <v>4262539918.8968987</v>
      </c>
      <c r="R70" s="10">
        <f t="shared" si="17"/>
        <v>89447254.651350021</v>
      </c>
      <c r="S70" s="10">
        <f t="shared" si="18"/>
        <v>211037024.97134998</v>
      </c>
      <c r="T70" s="10">
        <f t="shared" si="19"/>
        <v>1806661620.8168998</v>
      </c>
      <c r="U70" s="10">
        <f t="shared" si="7"/>
        <v>50515303.390875012</v>
      </c>
      <c r="V70" s="10">
        <f t="shared" si="8"/>
        <v>432455205.01725006</v>
      </c>
      <c r="W70" s="10">
        <f t="shared" si="9"/>
        <v>1020311470.2172499</v>
      </c>
      <c r="X70" s="11">
        <f t="shared" si="26"/>
        <v>244228914.23062503</v>
      </c>
      <c r="Z70" s="9">
        <v>583</v>
      </c>
      <c r="AA70" s="10">
        <v>9.7377810628145097E-3</v>
      </c>
      <c r="AB70" s="10">
        <v>3.8117080717106071E-3</v>
      </c>
      <c r="AC70" s="10">
        <f t="shared" si="21"/>
        <v>0.52055522531547438</v>
      </c>
      <c r="AD70" s="10">
        <f t="shared" si="24"/>
        <v>1.9321749531724959E-5</v>
      </c>
      <c r="AE70" s="11">
        <f t="shared" si="25"/>
        <v>3.7117578677680763E-5</v>
      </c>
    </row>
    <row r="71" spans="1:31" x14ac:dyDescent="0.2">
      <c r="A71" s="9">
        <v>62</v>
      </c>
      <c r="B71" s="5">
        <v>614</v>
      </c>
      <c r="C71" s="10">
        <f>'3 Data'!B71</f>
        <v>3180.9900000000002</v>
      </c>
      <c r="D71" s="10">
        <f>'3 Data'!J71</f>
        <v>26618.199999999997</v>
      </c>
      <c r="E71" s="10">
        <f>'3 Data'!F71</f>
        <v>64629.4</v>
      </c>
      <c r="F71" s="10">
        <f>'3 Data'!O71</f>
        <v>14533.59</v>
      </c>
      <c r="G71" s="14">
        <f>'4 Results'!$E$4*C71+'4 Results'!$E$5*D71+'4 Results'!$E$6*E71</f>
        <v>14547.594240615068</v>
      </c>
      <c r="H71" s="14">
        <f t="shared" si="11"/>
        <v>-14.004240615067829</v>
      </c>
      <c r="I71" s="14">
        <f t="shared" si="20"/>
        <v>196.11875520471537</v>
      </c>
      <c r="J71" s="14">
        <f>'4 Results'!$E$4*C71</f>
        <v>3042.9271741292137</v>
      </c>
      <c r="K71" s="14">
        <f>'4 Results'!$E$5*D71</f>
        <v>5107.2305818035939</v>
      </c>
      <c r="L71" s="14">
        <f>'4 Results'!$E$6*E71</f>
        <v>6397.4364846822609</v>
      </c>
      <c r="M71" s="14">
        <f>('4 Results'!$E$6-'4 Results'!$E$25)*E71</f>
        <v>1589.5646793410535</v>
      </c>
      <c r="N71" s="14"/>
      <c r="O71" s="10">
        <f t="shared" ref="O71:O102" si="27">C71*C71</f>
        <v>10118697.380100001</v>
      </c>
      <c r="P71" s="10">
        <f t="shared" ref="P71:P102" si="28">D71*D71</f>
        <v>708528571.23999989</v>
      </c>
      <c r="Q71" s="10">
        <f t="shared" ref="Q71:Q102" si="29">E71*E71</f>
        <v>4176959344.3600001</v>
      </c>
      <c r="R71" s="10">
        <f t="shared" ref="R71:R102" si="30">C71*D71</f>
        <v>84672228.017999992</v>
      </c>
      <c r="S71" s="10">
        <f t="shared" ref="S71:S102" si="31">C71*E71</f>
        <v>205585475.10600001</v>
      </c>
      <c r="T71" s="10">
        <f t="shared" ref="T71:T102" si="32">D71*E71</f>
        <v>1720318295.0799999</v>
      </c>
      <c r="U71" s="10">
        <f t="shared" ref="U71:U134" si="33">F71*C71</f>
        <v>46231204.454100005</v>
      </c>
      <c r="V71" s="10">
        <f t="shared" ref="V71:V134" si="34">F71*D71</f>
        <v>386858005.33799994</v>
      </c>
      <c r="W71" s="10">
        <f t="shared" ref="W71:W134" si="35">F71*E71</f>
        <v>939297201.546</v>
      </c>
      <c r="X71" s="11">
        <f t="shared" si="26"/>
        <v>211225238.2881</v>
      </c>
      <c r="Z71" s="9">
        <v>584</v>
      </c>
      <c r="AA71" s="10">
        <v>9.4195120804166903E-3</v>
      </c>
      <c r="AB71" s="10">
        <v>4.2793573614999664E-3</v>
      </c>
      <c r="AC71" s="10">
        <f t="shared" si="21"/>
        <v>0.51612423629220605</v>
      </c>
      <c r="AD71" s="10">
        <f t="shared" si="24"/>
        <v>2.0804688412991481E-5</v>
      </c>
      <c r="AE71" s="11">
        <f t="shared" si="25"/>
        <v>4.0309458363069027E-5</v>
      </c>
    </row>
    <row r="72" spans="1:31" x14ac:dyDescent="0.2">
      <c r="A72" s="9">
        <v>63</v>
      </c>
      <c r="B72" s="5">
        <v>615</v>
      </c>
      <c r="C72" s="10">
        <f>'3 Data'!B72</f>
        <v>3142.1019999999999</v>
      </c>
      <c r="D72" s="10">
        <f>'3 Data'!J72</f>
        <v>25606.65</v>
      </c>
      <c r="E72" s="10">
        <f>'3 Data'!F72</f>
        <v>63679.649999999994</v>
      </c>
      <c r="F72" s="10">
        <f>'3 Data'!O72</f>
        <v>14141.252</v>
      </c>
      <c r="G72" s="14">
        <f>'4 Results'!$E$4*C72+'4 Results'!$E$5*D72+'4 Results'!$E$6*E72</f>
        <v>14222.295704002181</v>
      </c>
      <c r="H72" s="14">
        <f t="shared" ref="H72:H135" si="36">F72-G72</f>
        <v>-81.043704002180675</v>
      </c>
      <c r="I72" s="14">
        <f t="shared" si="20"/>
        <v>6568.0819583930761</v>
      </c>
      <c r="J72" s="14">
        <f>'4 Results'!$E$4*C72</f>
        <v>3005.7270094171154</v>
      </c>
      <c r="K72" s="14">
        <f>'4 Results'!$E$5*D72</f>
        <v>4913.1446144946322</v>
      </c>
      <c r="L72" s="14">
        <f>'4 Results'!$E$6*E72</f>
        <v>6303.4240800904336</v>
      </c>
      <c r="M72" s="14">
        <f>('4 Results'!$E$6-'4 Results'!$E$25)*E72</f>
        <v>1566.2055106932837</v>
      </c>
      <c r="N72" s="14"/>
      <c r="O72" s="10">
        <f t="shared" si="27"/>
        <v>9872804.9784039985</v>
      </c>
      <c r="P72" s="10">
        <f t="shared" si="28"/>
        <v>655700524.22250009</v>
      </c>
      <c r="Q72" s="10">
        <f t="shared" si="29"/>
        <v>4055097824.1224995</v>
      </c>
      <c r="R72" s="10">
        <f t="shared" si="30"/>
        <v>80458706.178300008</v>
      </c>
      <c r="S72" s="10">
        <f t="shared" si="31"/>
        <v>200087955.62429997</v>
      </c>
      <c r="T72" s="10">
        <f t="shared" si="32"/>
        <v>1630622509.6724999</v>
      </c>
      <c r="U72" s="10">
        <f t="shared" si="33"/>
        <v>44433256.191703998</v>
      </c>
      <c r="V72" s="10">
        <f t="shared" si="34"/>
        <v>362110090.52580005</v>
      </c>
      <c r="W72" s="10">
        <f t="shared" si="35"/>
        <v>900509977.9217999</v>
      </c>
      <c r="X72" s="11">
        <f t="shared" si="26"/>
        <v>199975008.12750402</v>
      </c>
      <c r="Z72" s="9">
        <v>585</v>
      </c>
      <c r="AA72" s="10">
        <v>8.9811589792926604E-3</v>
      </c>
      <c r="AB72" s="10">
        <v>4.7178462912136569E-3</v>
      </c>
      <c r="AC72" s="10">
        <f t="shared" si="21"/>
        <v>0.51106920969160963</v>
      </c>
      <c r="AD72" s="10">
        <f t="shared" si="24"/>
        <v>2.1654885328220738E-5</v>
      </c>
      <c r="AE72" s="11">
        <f t="shared" si="25"/>
        <v>4.2371727581256113E-5</v>
      </c>
    </row>
    <row r="73" spans="1:31" x14ac:dyDescent="0.2">
      <c r="A73" s="9">
        <v>64</v>
      </c>
      <c r="B73" s="5">
        <v>616</v>
      </c>
      <c r="C73" s="10">
        <f>'3 Data'!B73</f>
        <v>3045.395</v>
      </c>
      <c r="D73" s="10">
        <f>'3 Data'!J73</f>
        <v>24591.759999999998</v>
      </c>
      <c r="E73" s="10">
        <f>'3 Data'!F73</f>
        <v>62182.960000000006</v>
      </c>
      <c r="F73" s="10">
        <f>'3 Data'!O73</f>
        <v>13753.955</v>
      </c>
      <c r="G73" s="14">
        <f>'4 Results'!$E$4*C73+'4 Results'!$E$5*D73+'4 Results'!$E$6*E73</f>
        <v>13786.90714687296</v>
      </c>
      <c r="H73" s="14">
        <f t="shared" si="36"/>
        <v>-32.952146872959929</v>
      </c>
      <c r="I73" s="14">
        <f t="shared" si="20"/>
        <v>1085.8439835371228</v>
      </c>
      <c r="J73" s="14">
        <f>'4 Results'!$E$4*C73</f>
        <v>2913.2173321693044</v>
      </c>
      <c r="K73" s="14">
        <f>'4 Results'!$E$5*D73</f>
        <v>4718.4178018188441</v>
      </c>
      <c r="L73" s="14">
        <f>'4 Results'!$E$6*E73</f>
        <v>6155.2720128848123</v>
      </c>
      <c r="M73" s="14">
        <f>('4 Results'!$E$6-'4 Results'!$E$25)*E73</f>
        <v>1529.3943139326309</v>
      </c>
      <c r="N73" s="14"/>
      <c r="O73" s="10">
        <f t="shared" si="27"/>
        <v>9274430.7060250007</v>
      </c>
      <c r="P73" s="10">
        <f t="shared" si="28"/>
        <v>604754659.89759994</v>
      </c>
      <c r="Q73" s="10">
        <f t="shared" si="29"/>
        <v>3866720514.3616009</v>
      </c>
      <c r="R73" s="10">
        <f t="shared" si="30"/>
        <v>74891622.945199996</v>
      </c>
      <c r="S73" s="10">
        <f t="shared" si="31"/>
        <v>189371675.46920002</v>
      </c>
      <c r="T73" s="10">
        <f t="shared" si="32"/>
        <v>1529188428.4096</v>
      </c>
      <c r="U73" s="10">
        <f t="shared" si="33"/>
        <v>41886225.787225001</v>
      </c>
      <c r="V73" s="10">
        <f t="shared" si="34"/>
        <v>338233960.41079998</v>
      </c>
      <c r="W73" s="10">
        <f t="shared" si="35"/>
        <v>855261633.60680008</v>
      </c>
      <c r="X73" s="11">
        <f t="shared" si="26"/>
        <v>189171278.14202499</v>
      </c>
      <c r="Z73" s="9">
        <v>586</v>
      </c>
      <c r="AA73" s="10">
        <v>8.8356109876627075E-3</v>
      </c>
      <c r="AB73" s="10">
        <v>5.295434971697128E-3</v>
      </c>
      <c r="AC73" s="10">
        <f t="shared" si="21"/>
        <v>0.49596406847339553</v>
      </c>
      <c r="AD73" s="10">
        <f t="shared" si="24"/>
        <v>2.3205366917746449E-5</v>
      </c>
      <c r="AE73" s="11">
        <f t="shared" si="25"/>
        <v>4.6788403420380503E-5</v>
      </c>
    </row>
    <row r="74" spans="1:31" x14ac:dyDescent="0.2">
      <c r="A74" s="9">
        <v>65</v>
      </c>
      <c r="B74" s="5">
        <v>617</v>
      </c>
      <c r="C74" s="10">
        <f>'3 Data'!B74</f>
        <v>2907.366</v>
      </c>
      <c r="D74" s="10">
        <f>'3 Data'!J74</f>
        <v>23603.14</v>
      </c>
      <c r="E74" s="10">
        <f>'3 Data'!F74</f>
        <v>60881.64</v>
      </c>
      <c r="F74" s="10">
        <f>'3 Data'!O74</f>
        <v>13281.106</v>
      </c>
      <c r="G74" s="14">
        <f>'4 Results'!$E$4*C74+'4 Results'!$E$5*D74+'4 Results'!$E$6*E74</f>
        <v>13336.369475751384</v>
      </c>
      <c r="H74" s="14">
        <f t="shared" si="36"/>
        <v>-55.263475751384249</v>
      </c>
      <c r="I74" s="14">
        <f t="shared" si="20"/>
        <v>3054.0517521238348</v>
      </c>
      <c r="J74" s="14">
        <f>'4 Results'!$E$4*C74</f>
        <v>2781.1791318235378</v>
      </c>
      <c r="K74" s="14">
        <f>'4 Results'!$E$5*D74</f>
        <v>4528.7314106360191</v>
      </c>
      <c r="L74" s="14">
        <f>'4 Results'!$E$6*E74</f>
        <v>6026.4589332918285</v>
      </c>
      <c r="M74" s="14">
        <f>('4 Results'!$E$6-'4 Results'!$E$25)*E74</f>
        <v>1497.3882561861546</v>
      </c>
      <c r="N74" s="14"/>
      <c r="O74" s="10">
        <f t="shared" si="27"/>
        <v>8452777.0579560008</v>
      </c>
      <c r="P74" s="10">
        <f t="shared" si="28"/>
        <v>557108217.85959995</v>
      </c>
      <c r="Q74" s="10">
        <f t="shared" si="29"/>
        <v>3706574089.0896001</v>
      </c>
      <c r="R74" s="10">
        <f t="shared" si="30"/>
        <v>68622966.72924</v>
      </c>
      <c r="S74" s="10">
        <f t="shared" si="31"/>
        <v>177005210.16023999</v>
      </c>
      <c r="T74" s="10">
        <f t="shared" si="32"/>
        <v>1436997872.3495998</v>
      </c>
      <c r="U74" s="10">
        <f t="shared" si="33"/>
        <v>38613036.026795998</v>
      </c>
      <c r="V74" s="10">
        <f t="shared" si="34"/>
        <v>313475804.27283996</v>
      </c>
      <c r="W74" s="10">
        <f t="shared" si="35"/>
        <v>808575514.29383993</v>
      </c>
      <c r="X74" s="11">
        <f t="shared" si="26"/>
        <v>176387776.58323598</v>
      </c>
      <c r="Z74" s="9">
        <v>587</v>
      </c>
      <c r="AA74" s="10">
        <v>8.5269287207432008E-3</v>
      </c>
      <c r="AB74" s="10">
        <v>5.9771309708595783E-3</v>
      </c>
      <c r="AC74" s="10">
        <f t="shared" si="21"/>
        <v>0.50622129020342466</v>
      </c>
      <c r="AD74" s="10">
        <f t="shared" si="24"/>
        <v>2.5800362692577815E-5</v>
      </c>
      <c r="AE74" s="11">
        <f t="shared" si="25"/>
        <v>5.0966569743066229E-5</v>
      </c>
    </row>
    <row r="75" spans="1:31" x14ac:dyDescent="0.2">
      <c r="A75" s="9">
        <v>66</v>
      </c>
      <c r="B75" s="5">
        <v>618</v>
      </c>
      <c r="C75" s="10">
        <f>'3 Data'!B75</f>
        <v>2933.643</v>
      </c>
      <c r="D75" s="10">
        <f>'3 Data'!J75</f>
        <v>22684.370000000003</v>
      </c>
      <c r="E75" s="10">
        <f>'3 Data'!F75</f>
        <v>59310.270000000004</v>
      </c>
      <c r="F75" s="10">
        <f>'3 Data'!O75</f>
        <v>12819.713</v>
      </c>
      <c r="G75" s="14">
        <f>'4 Results'!$E$4*C75+'4 Results'!$E$5*D75+'4 Results'!$E$6*E75</f>
        <v>13029.677331126446</v>
      </c>
      <c r="H75" s="14">
        <f t="shared" si="36"/>
        <v>-209.96433112644627</v>
      </c>
      <c r="I75" s="14">
        <f t="shared" si="20"/>
        <v>44085.020345375975</v>
      </c>
      <c r="J75" s="14">
        <f>'4 Results'!$E$4*C75</f>
        <v>2806.3156450960073</v>
      </c>
      <c r="K75" s="14">
        <f>'4 Results'!$E$5*D75</f>
        <v>4352.4471298941326</v>
      </c>
      <c r="L75" s="14">
        <f>'4 Results'!$E$6*E75</f>
        <v>5870.9145561363057</v>
      </c>
      <c r="M75" s="14">
        <f>('4 Results'!$E$6-'4 Results'!$E$25)*E75</f>
        <v>1458.7402995259326</v>
      </c>
      <c r="N75" s="14"/>
      <c r="O75" s="10">
        <f t="shared" si="27"/>
        <v>8606261.2514490001</v>
      </c>
      <c r="P75" s="10">
        <f t="shared" si="28"/>
        <v>514580642.29690009</v>
      </c>
      <c r="Q75" s="10">
        <f t="shared" si="29"/>
        <v>3517708127.4729004</v>
      </c>
      <c r="R75" s="10">
        <f t="shared" si="30"/>
        <v>66547843.25991001</v>
      </c>
      <c r="S75" s="10">
        <f t="shared" si="31"/>
        <v>173995158.41361001</v>
      </c>
      <c r="T75" s="10">
        <f t="shared" si="32"/>
        <v>1345416109.4799004</v>
      </c>
      <c r="U75" s="10">
        <f t="shared" si="33"/>
        <v>37608461.304458998</v>
      </c>
      <c r="V75" s="10">
        <f t="shared" si="34"/>
        <v>290807112.98581004</v>
      </c>
      <c r="W75" s="10">
        <f t="shared" si="35"/>
        <v>760340639.35251009</v>
      </c>
      <c r="X75" s="11">
        <f t="shared" si="26"/>
        <v>164345041.40236899</v>
      </c>
      <c r="Z75" s="9">
        <v>588</v>
      </c>
      <c r="AA75" s="10">
        <v>8.6850334373322641E-3</v>
      </c>
      <c r="AB75" s="10">
        <v>6.9133759695775713E-3</v>
      </c>
      <c r="AC75" s="10">
        <f t="shared" si="21"/>
        <v>0.51094307350342116</v>
      </c>
      <c r="AD75" s="10">
        <f t="shared" si="24"/>
        <v>3.0678504614357637E-5</v>
      </c>
      <c r="AE75" s="11">
        <f t="shared" si="25"/>
        <v>6.0042901460630567E-5</v>
      </c>
    </row>
    <row r="76" spans="1:31" x14ac:dyDescent="0.2">
      <c r="A76" s="9">
        <v>67</v>
      </c>
      <c r="B76" s="5">
        <v>619</v>
      </c>
      <c r="C76" s="10">
        <f>'3 Data'!B76</f>
        <v>2823.1909999999998</v>
      </c>
      <c r="D76" s="10">
        <f>'3 Data'!J76</f>
        <v>21490.170000000002</v>
      </c>
      <c r="E76" s="10">
        <f>'3 Data'!F76</f>
        <v>57625.97</v>
      </c>
      <c r="F76" s="10">
        <f>'3 Data'!O76</f>
        <v>12456.861000000001</v>
      </c>
      <c r="G76" s="14">
        <f>'4 Results'!$E$4*C76+'4 Results'!$E$5*D76+'4 Results'!$E$6*E76</f>
        <v>12528.165301947887</v>
      </c>
      <c r="H76" s="14">
        <f t="shared" si="36"/>
        <v>-71.304301947886415</v>
      </c>
      <c r="I76" s="14">
        <f t="shared" si="20"/>
        <v>5084.3034762753587</v>
      </c>
      <c r="J76" s="14">
        <f>'4 Results'!$E$4*C76</f>
        <v>2700.6575348105553</v>
      </c>
      <c r="K76" s="14">
        <f>'4 Results'!$E$5*D76</f>
        <v>4123.3161307736118</v>
      </c>
      <c r="L76" s="14">
        <f>'4 Results'!$E$6*E76</f>
        <v>5704.1916363637201</v>
      </c>
      <c r="M76" s="14">
        <f>('4 Results'!$E$6-'4 Results'!$E$25)*E76</f>
        <v>1417.3148215017804</v>
      </c>
      <c r="N76" s="14"/>
      <c r="O76" s="10">
        <f t="shared" si="27"/>
        <v>7970407.4224809986</v>
      </c>
      <c r="P76" s="10">
        <f t="shared" si="28"/>
        <v>461827406.62890011</v>
      </c>
      <c r="Q76" s="10">
        <f t="shared" si="29"/>
        <v>3320752418.4409003</v>
      </c>
      <c r="R76" s="10">
        <f t="shared" si="30"/>
        <v>60670854.532470003</v>
      </c>
      <c r="S76" s="10">
        <f t="shared" si="31"/>
        <v>162689119.87026998</v>
      </c>
      <c r="T76" s="10">
        <f t="shared" si="32"/>
        <v>1238391891.7149</v>
      </c>
      <c r="U76" s="10">
        <f t="shared" si="33"/>
        <v>35168097.863450997</v>
      </c>
      <c r="V76" s="10">
        <f t="shared" si="34"/>
        <v>267700060.55637005</v>
      </c>
      <c r="W76" s="10">
        <f t="shared" si="35"/>
        <v>717838698.28017008</v>
      </c>
      <c r="X76" s="11">
        <f t="shared" si="26"/>
        <v>155173385.97332102</v>
      </c>
      <c r="Z76" s="9">
        <v>589</v>
      </c>
      <c r="AA76" s="10">
        <v>8.3505530989064058E-3</v>
      </c>
      <c r="AB76" s="10">
        <v>7.6333509828504049E-3</v>
      </c>
      <c r="AC76" s="10">
        <f t="shared" si="21"/>
        <v>0.52023177752427852</v>
      </c>
      <c r="AD76" s="10">
        <f t="shared" si="24"/>
        <v>3.3160979532362246E-5</v>
      </c>
      <c r="AE76" s="11">
        <f t="shared" si="25"/>
        <v>6.3742702704881711E-5</v>
      </c>
    </row>
    <row r="77" spans="1:31" x14ac:dyDescent="0.2">
      <c r="A77" s="9">
        <v>68</v>
      </c>
      <c r="B77" s="5">
        <v>620</v>
      </c>
      <c r="C77" s="10">
        <f>'3 Data'!B77</f>
        <v>2707.252</v>
      </c>
      <c r="D77" s="10">
        <f>'3 Data'!J77</f>
        <v>20643</v>
      </c>
      <c r="E77" s="10">
        <f>'3 Data'!F77</f>
        <v>56464.4</v>
      </c>
      <c r="F77" s="10">
        <f>'3 Data'!O77</f>
        <v>11973.752</v>
      </c>
      <c r="G77" s="14">
        <f>'4 Results'!$E$4*C77+'4 Results'!$E$5*D77+'4 Results'!$E$6*E77</f>
        <v>12139.732223274754</v>
      </c>
      <c r="H77" s="14">
        <f t="shared" si="36"/>
        <v>-165.98022327475337</v>
      </c>
      <c r="I77" s="14">
        <f t="shared" si="20"/>
        <v>27549.434518336981</v>
      </c>
      <c r="J77" s="14">
        <f>'4 Results'!$E$4*C77</f>
        <v>2589.7505738828672</v>
      </c>
      <c r="K77" s="14">
        <f>'4 Results'!$E$5*D77</f>
        <v>3960.7697327456999</v>
      </c>
      <c r="L77" s="14">
        <f>'4 Results'!$E$6*E77</f>
        <v>5589.2119166461862</v>
      </c>
      <c r="M77" s="14">
        <f>('4 Results'!$E$6-'4 Results'!$E$25)*E77</f>
        <v>1388.745924922481</v>
      </c>
      <c r="N77" s="14"/>
      <c r="O77" s="10">
        <f t="shared" si="27"/>
        <v>7329213.3915039999</v>
      </c>
      <c r="P77" s="10">
        <f t="shared" si="28"/>
        <v>426133449</v>
      </c>
      <c r="Q77" s="10">
        <f t="shared" si="29"/>
        <v>3188228467.3600001</v>
      </c>
      <c r="R77" s="10">
        <f t="shared" si="30"/>
        <v>55885803.035999998</v>
      </c>
      <c r="S77" s="10">
        <f t="shared" si="31"/>
        <v>152863359.82879999</v>
      </c>
      <c r="T77" s="10">
        <f t="shared" si="32"/>
        <v>1165594609.2</v>
      </c>
      <c r="U77" s="10">
        <f t="shared" si="33"/>
        <v>32415964.049504001</v>
      </c>
      <c r="V77" s="10">
        <f t="shared" si="34"/>
        <v>247174162.53600001</v>
      </c>
      <c r="W77" s="10">
        <f t="shared" si="35"/>
        <v>676090722.42879999</v>
      </c>
      <c r="X77" s="11">
        <f t="shared" si="26"/>
        <v>143370736.957504</v>
      </c>
      <c r="Z77" s="9">
        <v>590</v>
      </c>
      <c r="AA77" s="10">
        <v>8.0946478021670671E-3</v>
      </c>
      <c r="AB77" s="10">
        <v>8.1560021893791659E-3</v>
      </c>
      <c r="AC77" s="10">
        <f t="shared" si="21"/>
        <v>0.50962580012604308</v>
      </c>
      <c r="AD77" s="10">
        <f t="shared" si="24"/>
        <v>3.364547758767595E-5</v>
      </c>
      <c r="AE77" s="11">
        <f t="shared" si="25"/>
        <v>6.6019965196727846E-5</v>
      </c>
    </row>
    <row r="78" spans="1:31" x14ac:dyDescent="0.2">
      <c r="A78" s="9">
        <v>69</v>
      </c>
      <c r="B78" s="5">
        <v>621</v>
      </c>
      <c r="C78" s="10">
        <f>'3 Data'!B78</f>
        <v>2622.1639999999998</v>
      </c>
      <c r="D78" s="10">
        <f>'3 Data'!J78</f>
        <v>19551.419999999998</v>
      </c>
      <c r="E78" s="10">
        <f>'3 Data'!F78</f>
        <v>54791.920000000006</v>
      </c>
      <c r="F78" s="10">
        <f>'3 Data'!O78</f>
        <v>11677.584000000001</v>
      </c>
      <c r="G78" s="14">
        <f>'4 Results'!$E$4*C78+'4 Results'!$E$5*D78+'4 Results'!$E$6*E78</f>
        <v>11683.343040049491</v>
      </c>
      <c r="H78" s="14">
        <f t="shared" si="36"/>
        <v>-5.7590400494900678</v>
      </c>
      <c r="I78" s="14">
        <f t="shared" si="20"/>
        <v>33.166542291630563</v>
      </c>
      <c r="J78" s="14">
        <f>'4 Results'!$E$4*C78</f>
        <v>2508.3556033258055</v>
      </c>
      <c r="K78" s="14">
        <f>'4 Results'!$E$5*D78</f>
        <v>3751.3284197160747</v>
      </c>
      <c r="L78" s="14">
        <f>'4 Results'!$E$6*E78</f>
        <v>5423.6590170076106</v>
      </c>
      <c r="M78" s="14">
        <f>('4 Results'!$E$6-'4 Results'!$E$25)*E78</f>
        <v>1347.6111606371198</v>
      </c>
      <c r="N78" s="14"/>
      <c r="O78" s="10">
        <f t="shared" si="27"/>
        <v>6875744.0428959988</v>
      </c>
      <c r="P78" s="10">
        <f t="shared" si="28"/>
        <v>382258024.01639992</v>
      </c>
      <c r="Q78" s="10">
        <f t="shared" si="29"/>
        <v>3002154497.2864008</v>
      </c>
      <c r="R78" s="10">
        <f t="shared" si="30"/>
        <v>51267029.672879994</v>
      </c>
      <c r="S78" s="10">
        <f t="shared" si="31"/>
        <v>143673400.11488</v>
      </c>
      <c r="T78" s="10">
        <f t="shared" si="32"/>
        <v>1071259840.5264</v>
      </c>
      <c r="U78" s="10">
        <f t="shared" si="33"/>
        <v>30620540.371776</v>
      </c>
      <c r="V78" s="10">
        <f t="shared" si="34"/>
        <v>228313349.36927998</v>
      </c>
      <c r="W78" s="10">
        <f t="shared" si="35"/>
        <v>639837248.32128012</v>
      </c>
      <c r="X78" s="11">
        <f t="shared" si="26"/>
        <v>136365968.07705602</v>
      </c>
      <c r="Z78" s="9">
        <v>591</v>
      </c>
      <c r="AA78" s="10">
        <v>7.9702546294527186E-3</v>
      </c>
      <c r="AB78" s="10">
        <v>9.1388393214335301E-3</v>
      </c>
      <c r="AC78" s="10">
        <f t="shared" si="21"/>
        <v>0.52166573586389886</v>
      </c>
      <c r="AD78" s="10">
        <f t="shared" si="24"/>
        <v>3.7997546061651038E-5</v>
      </c>
      <c r="AE78" s="11">
        <f t="shared" si="25"/>
        <v>7.2838876409480141E-5</v>
      </c>
    </row>
    <row r="79" spans="1:31" x14ac:dyDescent="0.2">
      <c r="A79" s="9">
        <v>70</v>
      </c>
      <c r="B79" s="5">
        <v>622</v>
      </c>
      <c r="C79" s="10">
        <f>'3 Data'!B79</f>
        <v>2674.92</v>
      </c>
      <c r="D79" s="10">
        <f>'3 Data'!J79</f>
        <v>18748.590000000004</v>
      </c>
      <c r="E79" s="10">
        <f>'3 Data'!F79</f>
        <v>53715.590000000004</v>
      </c>
      <c r="F79" s="10">
        <f>'3 Data'!O79</f>
        <v>11368.41</v>
      </c>
      <c r="G79" s="14">
        <f>'4 Results'!$E$4*C79+'4 Results'!$E$5*D79+'4 Results'!$E$6*E79</f>
        <v>11473.228298724738</v>
      </c>
      <c r="H79" s="14">
        <f t="shared" si="36"/>
        <v>-104.81829872473827</v>
      </c>
      <c r="I79" s="14">
        <f t="shared" ref="I79:I110" si="37">H79*H79</f>
        <v>10986.875747548469</v>
      </c>
      <c r="J79" s="14">
        <f>'4 Results'!$E$4*C79</f>
        <v>2558.8218625716258</v>
      </c>
      <c r="K79" s="14">
        <f>'4 Results'!$E$5*D79</f>
        <v>3597.2895317375728</v>
      </c>
      <c r="L79" s="14">
        <f>'4 Results'!$E$6*E79</f>
        <v>5317.1169044155386</v>
      </c>
      <c r="M79" s="14">
        <f>('4 Results'!$E$6-'4 Results'!$E$25)*E79</f>
        <v>1321.1387479067655</v>
      </c>
      <c r="N79" s="14"/>
      <c r="O79" s="10">
        <f t="shared" si="27"/>
        <v>7155197.0064000003</v>
      </c>
      <c r="P79" s="10">
        <f t="shared" si="28"/>
        <v>351509626.98810017</v>
      </c>
      <c r="Q79" s="10">
        <f t="shared" si="29"/>
        <v>2885364609.0481005</v>
      </c>
      <c r="R79" s="10">
        <f t="shared" si="30"/>
        <v>50150978.36280001</v>
      </c>
      <c r="S79" s="10">
        <f t="shared" si="31"/>
        <v>143684906.00280002</v>
      </c>
      <c r="T79" s="10">
        <f t="shared" si="32"/>
        <v>1007091573.5181003</v>
      </c>
      <c r="U79" s="10">
        <f t="shared" si="33"/>
        <v>30409587.277200002</v>
      </c>
      <c r="V79" s="10">
        <f t="shared" si="34"/>
        <v>213141658.04190004</v>
      </c>
      <c r="W79" s="10">
        <f t="shared" si="35"/>
        <v>610660850.51190007</v>
      </c>
      <c r="X79" s="11">
        <f t="shared" si="26"/>
        <v>129240745.92809999</v>
      </c>
      <c r="Z79" s="9">
        <v>592</v>
      </c>
      <c r="AA79" s="10">
        <v>7.8680369906631402E-3</v>
      </c>
      <c r="AB79" s="10">
        <v>1.0002263973443233E-2</v>
      </c>
      <c r="AC79" s="10">
        <f t="shared" si="21"/>
        <v>0.53362777794233329</v>
      </c>
      <c r="AD79" s="10">
        <f t="shared" si="24"/>
        <v>4.1995536486864787E-5</v>
      </c>
      <c r="AE79" s="11">
        <f t="shared" si="25"/>
        <v>7.8698182933428643E-5</v>
      </c>
    </row>
    <row r="80" spans="1:31" x14ac:dyDescent="0.2">
      <c r="A80" s="9">
        <v>71</v>
      </c>
      <c r="B80" s="5">
        <v>623</v>
      </c>
      <c r="C80" s="10">
        <f>'3 Data'!B80</f>
        <v>2584.44</v>
      </c>
      <c r="D80" s="10">
        <f>'3 Data'!J80</f>
        <v>18212.590000000004</v>
      </c>
      <c r="E80" s="10">
        <f>'3 Data'!F80</f>
        <v>52176.789999999994</v>
      </c>
      <c r="F80" s="10">
        <f>'3 Data'!O80</f>
        <v>10948.529999999999</v>
      </c>
      <c r="G80" s="14">
        <f>'4 Results'!$E$4*C80+'4 Results'!$E$5*D80+'4 Results'!$E$6*E80</f>
        <v>11131.512716140071</v>
      </c>
      <c r="H80" s="14">
        <f t="shared" si="36"/>
        <v>-182.98271614007172</v>
      </c>
      <c r="I80" s="14">
        <f t="shared" si="37"/>
        <v>33482.674405998063</v>
      </c>
      <c r="J80" s="14">
        <f>'4 Results'!$E$4*C80</f>
        <v>2472.268918137594</v>
      </c>
      <c r="K80" s="14">
        <f>'4 Results'!$E$5*D80</f>
        <v>3494.4472812530653</v>
      </c>
      <c r="L80" s="14">
        <f>'4 Results'!$E$6*E80</f>
        <v>5164.7965167494121</v>
      </c>
      <c r="M80" s="14">
        <f>('4 Results'!$E$6-'4 Results'!$E$25)*E80</f>
        <v>1283.2918527078307</v>
      </c>
      <c r="N80" s="14"/>
      <c r="O80" s="10">
        <f t="shared" si="27"/>
        <v>6679330.1136000007</v>
      </c>
      <c r="P80" s="10">
        <f t="shared" si="28"/>
        <v>331698434.50810015</v>
      </c>
      <c r="Q80" s="10">
        <f t="shared" si="29"/>
        <v>2722417414.7040992</v>
      </c>
      <c r="R80" s="10">
        <f t="shared" si="30"/>
        <v>47069346.09960001</v>
      </c>
      <c r="S80" s="10">
        <f t="shared" si="31"/>
        <v>134847783.1476</v>
      </c>
      <c r="T80" s="10">
        <f t="shared" si="32"/>
        <v>950274483.78610003</v>
      </c>
      <c r="U80" s="10">
        <f t="shared" si="33"/>
        <v>28295818.873199999</v>
      </c>
      <c r="V80" s="10">
        <f t="shared" si="34"/>
        <v>199401087.99270001</v>
      </c>
      <c r="W80" s="10">
        <f t="shared" si="35"/>
        <v>571259150.61869991</v>
      </c>
      <c r="X80" s="11">
        <f t="shared" si="26"/>
        <v>119870309.16089998</v>
      </c>
      <c r="Z80" s="9">
        <v>593</v>
      </c>
      <c r="AA80" s="10">
        <v>7.6782580153023665E-3</v>
      </c>
      <c r="AB80" s="10">
        <v>1.0736255292387791E-2</v>
      </c>
      <c r="AC80" s="10">
        <f t="shared" si="21"/>
        <v>0.52887568526335904</v>
      </c>
      <c r="AD80" s="10">
        <f t="shared" si="24"/>
        <v>4.3598257558803934E-5</v>
      </c>
      <c r="AE80" s="11">
        <f t="shared" si="25"/>
        <v>8.2435738253109015E-5</v>
      </c>
    </row>
    <row r="81" spans="1:31" x14ac:dyDescent="0.2">
      <c r="A81" s="9">
        <v>72</v>
      </c>
      <c r="B81" s="5">
        <v>624</v>
      </c>
      <c r="C81" s="10">
        <f>'3 Data'!B81</f>
        <v>2513.0929999999998</v>
      </c>
      <c r="D81" s="10">
        <f>'3 Data'!J81</f>
        <v>17456.03</v>
      </c>
      <c r="E81" s="10">
        <f>'3 Data'!F81</f>
        <v>50815.93</v>
      </c>
      <c r="F81" s="10">
        <f>'3 Data'!O81</f>
        <v>10617.323</v>
      </c>
      <c r="G81" s="14">
        <f>'4 Results'!$E$4*C81+'4 Results'!$E$5*D81+'4 Results'!$E$6*E81</f>
        <v>10783.394548839122</v>
      </c>
      <c r="H81" s="14">
        <f t="shared" si="36"/>
        <v>-166.07154883912153</v>
      </c>
      <c r="I81" s="14">
        <f t="shared" si="37"/>
        <v>27579.759333824728</v>
      </c>
      <c r="J81" s="14">
        <f>'4 Results'!$E$4*C81</f>
        <v>2404.0185542280569</v>
      </c>
      <c r="K81" s="14">
        <f>'4 Results'!$E$5*D81</f>
        <v>3349.2862121736625</v>
      </c>
      <c r="L81" s="14">
        <f>'4 Results'!$E$6*E81</f>
        <v>5030.0897824374024</v>
      </c>
      <c r="M81" s="14">
        <f>('4 Results'!$E$6-'4 Results'!$E$25)*E81</f>
        <v>1249.8214044361764</v>
      </c>
      <c r="N81" s="14"/>
      <c r="O81" s="10">
        <f t="shared" si="27"/>
        <v>6315636.4266489996</v>
      </c>
      <c r="P81" s="10">
        <f t="shared" si="28"/>
        <v>304712983.36089998</v>
      </c>
      <c r="Q81" s="10">
        <f t="shared" si="29"/>
        <v>2582258741.7649002</v>
      </c>
      <c r="R81" s="10">
        <f t="shared" si="30"/>
        <v>43868626.800789997</v>
      </c>
      <c r="S81" s="10">
        <f t="shared" si="31"/>
        <v>127705157.97149</v>
      </c>
      <c r="T81" s="10">
        <f t="shared" si="32"/>
        <v>887044398.55789995</v>
      </c>
      <c r="U81" s="10">
        <f t="shared" si="33"/>
        <v>26682320.110038999</v>
      </c>
      <c r="V81" s="10">
        <f t="shared" si="34"/>
        <v>185336308.80768999</v>
      </c>
      <c r="W81" s="10">
        <f t="shared" si="35"/>
        <v>539529142.35539007</v>
      </c>
      <c r="X81" s="11">
        <f t="shared" si="26"/>
        <v>112727547.68632901</v>
      </c>
      <c r="Z81" s="9">
        <v>594</v>
      </c>
      <c r="AA81" s="10">
        <v>7.6311990150477E-3</v>
      </c>
      <c r="AB81" s="10">
        <v>1.1615565090825454E-2</v>
      </c>
      <c r="AC81" s="10">
        <f t="shared" si="21"/>
        <v>0.53168655709316281</v>
      </c>
      <c r="AD81" s="10">
        <f t="shared" si="24"/>
        <v>4.7129062689148674E-5</v>
      </c>
      <c r="AE81" s="11">
        <f t="shared" si="25"/>
        <v>8.8640688880329657E-5</v>
      </c>
    </row>
    <row r="82" spans="1:31" x14ac:dyDescent="0.2">
      <c r="A82" s="9">
        <v>73</v>
      </c>
      <c r="B82" s="5">
        <v>625</v>
      </c>
      <c r="C82" s="10">
        <f>'3 Data'!B82</f>
        <v>2456.2449999999999</v>
      </c>
      <c r="D82" s="10">
        <f>'3 Data'!J82</f>
        <v>16524.38</v>
      </c>
      <c r="E82" s="10">
        <f>'3 Data'!F82</f>
        <v>49380.079999999994</v>
      </c>
      <c r="F82" s="10">
        <f>'3 Data'!O82</f>
        <v>10302.525</v>
      </c>
      <c r="G82" s="14">
        <f>'4 Results'!$E$4*C82+'4 Results'!$E$5*D82+'4 Results'!$E$6*E82</f>
        <v>10408.128597763589</v>
      </c>
      <c r="H82" s="14">
        <f t="shared" si="36"/>
        <v>-105.60359776358928</v>
      </c>
      <c r="I82" s="14">
        <f t="shared" si="37"/>
        <v>11152.119860613959</v>
      </c>
      <c r="J82" s="14">
        <f>'4 Results'!$E$4*C82</f>
        <v>2349.637897893112</v>
      </c>
      <c r="K82" s="14">
        <f>'4 Results'!$E$5*D82</f>
        <v>3170.5306475022235</v>
      </c>
      <c r="L82" s="14">
        <f>'4 Results'!$E$6*E82</f>
        <v>4887.9600523682529</v>
      </c>
      <c r="M82" s="14">
        <f>('4 Results'!$E$6-'4 Results'!$E$25)*E82</f>
        <v>1214.5065717929544</v>
      </c>
      <c r="N82" s="14"/>
      <c r="O82" s="10">
        <f t="shared" si="27"/>
        <v>6033139.5000249995</v>
      </c>
      <c r="P82" s="10">
        <f t="shared" si="28"/>
        <v>273055134.38440001</v>
      </c>
      <c r="Q82" s="10">
        <f t="shared" si="29"/>
        <v>2438392300.8063993</v>
      </c>
      <c r="R82" s="10">
        <f t="shared" si="30"/>
        <v>40587925.7531</v>
      </c>
      <c r="S82" s="10">
        <f t="shared" si="31"/>
        <v>121289574.59959999</v>
      </c>
      <c r="T82" s="10">
        <f t="shared" si="32"/>
        <v>815975206.35039997</v>
      </c>
      <c r="U82" s="10">
        <f t="shared" si="33"/>
        <v>25305525.518624999</v>
      </c>
      <c r="V82" s="10">
        <f t="shared" si="34"/>
        <v>170242838.05950001</v>
      </c>
      <c r="W82" s="10">
        <f t="shared" si="35"/>
        <v>508739508.7019999</v>
      </c>
      <c r="X82" s="11">
        <f t="shared" si="26"/>
        <v>106142021.375625</v>
      </c>
      <c r="Z82" s="9">
        <v>595</v>
      </c>
      <c r="AA82" s="10">
        <v>7.4252687257182507E-3</v>
      </c>
      <c r="AB82" s="10">
        <v>1.2186000622207491E-2</v>
      </c>
      <c r="AC82" s="10">
        <f t="shared" si="21"/>
        <v>0.53139960940297981</v>
      </c>
      <c r="AD82" s="10">
        <f t="shared" si="24"/>
        <v>4.8083337253306947E-5</v>
      </c>
      <c r="AE82" s="11">
        <f t="shared" si="25"/>
        <v>9.048432931166043E-5</v>
      </c>
    </row>
    <row r="83" spans="1:31" x14ac:dyDescent="0.2">
      <c r="A83" s="9">
        <v>74</v>
      </c>
      <c r="B83" s="5">
        <v>626</v>
      </c>
      <c r="C83" s="10">
        <f>'3 Data'!B83</f>
        <v>2441.1750000000002</v>
      </c>
      <c r="D83" s="10">
        <f>'3 Data'!J83</f>
        <v>15818.809999999998</v>
      </c>
      <c r="E83" s="10">
        <f>'3 Data'!F83</f>
        <v>48381.51</v>
      </c>
      <c r="F83" s="10">
        <f>'3 Data'!O83</f>
        <v>10466.585000000001</v>
      </c>
      <c r="G83" s="14">
        <f>'4 Results'!$E$4*C83+'4 Results'!$E$5*D83+'4 Results'!$E$6*E83</f>
        <v>10159.490124308122</v>
      </c>
      <c r="H83" s="14">
        <f t="shared" si="36"/>
        <v>307.09487569187877</v>
      </c>
      <c r="I83" s="14">
        <f t="shared" si="37"/>
        <v>94307.262676210477</v>
      </c>
      <c r="J83" s="14">
        <f>'4 Results'!$E$4*C83</f>
        <v>2335.2219731293981</v>
      </c>
      <c r="K83" s="14">
        <f>'4 Results'!$E$5*D83</f>
        <v>3035.1530231097709</v>
      </c>
      <c r="L83" s="14">
        <f>'4 Results'!$E$6*E83</f>
        <v>4789.1151280689537</v>
      </c>
      <c r="M83" s="14">
        <f>('4 Results'!$E$6-'4 Results'!$E$25)*E83</f>
        <v>1189.9466717807372</v>
      </c>
      <c r="N83" s="14"/>
      <c r="O83" s="10">
        <f t="shared" si="27"/>
        <v>5959335.3806250012</v>
      </c>
      <c r="P83" s="10">
        <f t="shared" si="28"/>
        <v>250234749.81609991</v>
      </c>
      <c r="Q83" s="10">
        <f t="shared" si="29"/>
        <v>2340770509.8801003</v>
      </c>
      <c r="R83" s="10">
        <f t="shared" si="30"/>
        <v>38616483.50175</v>
      </c>
      <c r="S83" s="10">
        <f t="shared" si="31"/>
        <v>118107732.67425001</v>
      </c>
      <c r="T83" s="10">
        <f t="shared" si="32"/>
        <v>765337914.20309997</v>
      </c>
      <c r="U83" s="10">
        <f t="shared" si="33"/>
        <v>25550765.637375005</v>
      </c>
      <c r="V83" s="10">
        <f t="shared" si="34"/>
        <v>165568919.46384999</v>
      </c>
      <c r="W83" s="10">
        <f t="shared" si="35"/>
        <v>506389186.84335005</v>
      </c>
      <c r="X83" s="11">
        <f t="shared" si="26"/>
        <v>109549401.56222501</v>
      </c>
      <c r="Z83" s="9">
        <v>596</v>
      </c>
      <c r="AA83" s="10">
        <v>7.7780898408218663E-3</v>
      </c>
      <c r="AB83" s="10">
        <v>1.2928401724555085E-2</v>
      </c>
      <c r="AC83" s="10">
        <f t="shared" si="21"/>
        <v>0.50120934138238016</v>
      </c>
      <c r="AD83" s="10">
        <f t="shared" si="24"/>
        <v>5.0400744333299693E-5</v>
      </c>
      <c r="AE83" s="11">
        <f t="shared" si="25"/>
        <v>1.0055827011182581E-4</v>
      </c>
    </row>
    <row r="84" spans="1:31" x14ac:dyDescent="0.2">
      <c r="A84" s="9">
        <v>75</v>
      </c>
      <c r="B84" s="5">
        <v>627</v>
      </c>
      <c r="C84" s="10">
        <f>'3 Data'!B84</f>
        <v>2366.0630000000001</v>
      </c>
      <c r="D84" s="10">
        <f>'3 Data'!J84</f>
        <v>15248.470000000003</v>
      </c>
      <c r="E84" s="10">
        <f>'3 Data'!F84</f>
        <v>46787.77</v>
      </c>
      <c r="F84" s="10">
        <f>'3 Data'!O84</f>
        <v>9883.5329999999994</v>
      </c>
      <c r="G84" s="14">
        <f>'4 Results'!$E$4*C84+'4 Results'!$E$5*D84+'4 Results'!$E$6*E84</f>
        <v>9820.4484042702898</v>
      </c>
      <c r="H84" s="14">
        <f t="shared" si="36"/>
        <v>63.08459572970969</v>
      </c>
      <c r="I84" s="14">
        <f t="shared" si="37"/>
        <v>3979.6662183809062</v>
      </c>
      <c r="J84" s="14">
        <f>'4 Results'!$E$4*C84</f>
        <v>2263.3700195227552</v>
      </c>
      <c r="K84" s="14">
        <f>'4 Results'!$E$5*D84</f>
        <v>2925.7219612789245</v>
      </c>
      <c r="L84" s="14">
        <f>'4 Results'!$E$6*E84</f>
        <v>4631.3564234686091</v>
      </c>
      <c r="M84" s="14">
        <f>('4 Results'!$E$6-'4 Results'!$E$25)*E84</f>
        <v>1150.7485233830573</v>
      </c>
      <c r="N84" s="14"/>
      <c r="O84" s="10">
        <f t="shared" si="27"/>
        <v>5598254.1199690001</v>
      </c>
      <c r="P84" s="10">
        <f t="shared" si="28"/>
        <v>232515837.34090009</v>
      </c>
      <c r="Q84" s="10">
        <f t="shared" si="29"/>
        <v>2189095421.5728998</v>
      </c>
      <c r="R84" s="10">
        <f t="shared" si="30"/>
        <v>36078840.673610009</v>
      </c>
      <c r="S84" s="10">
        <f t="shared" si="31"/>
        <v>110702811.44950999</v>
      </c>
      <c r="T84" s="10">
        <f t="shared" si="32"/>
        <v>713441907.21190012</v>
      </c>
      <c r="U84" s="10">
        <f t="shared" si="33"/>
        <v>23385061.740578998</v>
      </c>
      <c r="V84" s="10">
        <f t="shared" si="34"/>
        <v>150708756.44451001</v>
      </c>
      <c r="W84" s="10">
        <f t="shared" si="35"/>
        <v>462428468.79140997</v>
      </c>
      <c r="X84" s="11">
        <f t="shared" ref="X84:X115" si="38">F84*F84</f>
        <v>97684224.562088996</v>
      </c>
      <c r="Z84" s="9">
        <v>597</v>
      </c>
      <c r="AA84" s="10">
        <v>7.3561282219039639E-3</v>
      </c>
      <c r="AB84" s="10">
        <v>1.3489911930256504E-2</v>
      </c>
      <c r="AC84" s="10">
        <f t="shared" si="21"/>
        <v>0.52030945598258072</v>
      </c>
      <c r="AD84" s="10">
        <f t="shared" si="24"/>
        <v>5.1632139774815091E-5</v>
      </c>
      <c r="AE84" s="11">
        <f t="shared" si="25"/>
        <v>9.923352186115885E-5</v>
      </c>
    </row>
    <row r="85" spans="1:31" x14ac:dyDescent="0.2">
      <c r="A85" s="9">
        <v>76</v>
      </c>
      <c r="B85" s="5">
        <v>628</v>
      </c>
      <c r="C85" s="10">
        <f>'3 Data'!B85</f>
        <v>2253.6869999999999</v>
      </c>
      <c r="D85" s="10">
        <f>'3 Data'!J85</f>
        <v>14828.229999999998</v>
      </c>
      <c r="E85" s="10">
        <f>'3 Data'!F85</f>
        <v>45984.93</v>
      </c>
      <c r="F85" s="10">
        <f>'3 Data'!O85</f>
        <v>10368.317000000001</v>
      </c>
      <c r="G85" s="14">
        <f>'4 Results'!$E$4*C85+'4 Results'!$E$5*D85+'4 Results'!$E$6*E85</f>
        <v>9552.8481044853725</v>
      </c>
      <c r="H85" s="14">
        <f t="shared" si="36"/>
        <v>815.46889551462846</v>
      </c>
      <c r="I85" s="14">
        <f t="shared" si="37"/>
        <v>664989.51955184806</v>
      </c>
      <c r="J85" s="14">
        <f>'4 Results'!$E$4*C85</f>
        <v>2155.8714155912921</v>
      </c>
      <c r="K85" s="14">
        <f>'4 Results'!$E$5*D85</f>
        <v>2845.0905669811445</v>
      </c>
      <c r="L85" s="14">
        <f>'4 Results'!$E$6*E85</f>
        <v>4551.8861219129349</v>
      </c>
      <c r="M85" s="14">
        <f>('4 Results'!$E$6-'4 Results'!$E$25)*E85</f>
        <v>1131.0026166105642</v>
      </c>
      <c r="N85" s="14"/>
      <c r="O85" s="10">
        <f t="shared" si="27"/>
        <v>5079105.0939689996</v>
      </c>
      <c r="P85" s="10">
        <f t="shared" si="28"/>
        <v>219876404.93289992</v>
      </c>
      <c r="Q85" s="10">
        <f t="shared" si="29"/>
        <v>2114613787.1049001</v>
      </c>
      <c r="R85" s="10">
        <f t="shared" si="30"/>
        <v>33418189.184009992</v>
      </c>
      <c r="S85" s="10">
        <f t="shared" si="31"/>
        <v>103635638.93691</v>
      </c>
      <c r="T85" s="10">
        <f t="shared" si="32"/>
        <v>681875118.57389987</v>
      </c>
      <c r="U85" s="10">
        <f t="shared" si="33"/>
        <v>23366941.234779</v>
      </c>
      <c r="V85" s="10">
        <f t="shared" si="34"/>
        <v>153743789.18890998</v>
      </c>
      <c r="W85" s="10">
        <f t="shared" si="35"/>
        <v>476786331.46281004</v>
      </c>
      <c r="X85" s="11">
        <f t="shared" si="38"/>
        <v>107501997.41248901</v>
      </c>
      <c r="Z85" s="9">
        <v>598</v>
      </c>
      <c r="AA85" s="10">
        <v>7.1969706968183769E-3</v>
      </c>
      <c r="AB85" s="10">
        <v>1.4236920691709985E-2</v>
      </c>
      <c r="AC85" s="10">
        <f t="shared" si="21"/>
        <v>0.52634795363553077</v>
      </c>
      <c r="AD85" s="10">
        <f t="shared" si="24"/>
        <v>5.3931033011722346E-5</v>
      </c>
      <c r="AE85" s="11">
        <f t="shared" si="25"/>
        <v>1.0246270103116398E-4</v>
      </c>
    </row>
    <row r="86" spans="1:31" x14ac:dyDescent="0.2">
      <c r="A86" s="9">
        <v>77</v>
      </c>
      <c r="B86" s="5">
        <v>629</v>
      </c>
      <c r="C86" s="10">
        <f>'3 Data'!B86</f>
        <v>2186.8379999999997</v>
      </c>
      <c r="D86" s="10">
        <f>'3 Data'!J86</f>
        <v>14187.58</v>
      </c>
      <c r="E86" s="10">
        <f>'3 Data'!F86</f>
        <v>44817.58</v>
      </c>
      <c r="F86" s="10">
        <f>'3 Data'!O86</f>
        <v>9342.518</v>
      </c>
      <c r="G86" s="14">
        <f>'4 Results'!$E$4*C86+'4 Results'!$E$5*D86+'4 Results'!$E$6*E86</f>
        <v>9250.4272223068583</v>
      </c>
      <c r="H86" s="14">
        <f t="shared" si="36"/>
        <v>92.090777693141717</v>
      </c>
      <c r="I86" s="14">
        <f t="shared" si="37"/>
        <v>8480.7113361276479</v>
      </c>
      <c r="J86" s="14">
        <f>'4 Results'!$E$4*C86</f>
        <v>2091.9238273677001</v>
      </c>
      <c r="K86" s="14">
        <f>'4 Results'!$E$5*D86</f>
        <v>2722.1691345690178</v>
      </c>
      <c r="L86" s="14">
        <f>'4 Results'!$E$6*E86</f>
        <v>4436.3342603701412</v>
      </c>
      <c r="M86" s="14">
        <f>('4 Results'!$E$6-'4 Results'!$E$25)*E86</f>
        <v>1102.2915605210944</v>
      </c>
      <c r="N86" s="14"/>
      <c r="O86" s="10">
        <f t="shared" si="27"/>
        <v>4782260.4382439991</v>
      </c>
      <c r="P86" s="10">
        <f t="shared" si="28"/>
        <v>201287426.25639999</v>
      </c>
      <c r="Q86" s="10">
        <f t="shared" si="29"/>
        <v>2008615477.0564001</v>
      </c>
      <c r="R86" s="10">
        <f t="shared" si="30"/>
        <v>31025939.072039995</v>
      </c>
      <c r="S86" s="10">
        <f t="shared" si="31"/>
        <v>98008787.012039989</v>
      </c>
      <c r="T86" s="10">
        <f t="shared" si="32"/>
        <v>635853001.65639997</v>
      </c>
      <c r="U86" s="10">
        <f t="shared" si="33"/>
        <v>20430573.378083996</v>
      </c>
      <c r="V86" s="10">
        <f t="shared" si="34"/>
        <v>132547721.52643999</v>
      </c>
      <c r="W86" s="10">
        <f t="shared" si="35"/>
        <v>418709047.86644</v>
      </c>
      <c r="X86" s="11">
        <f t="shared" si="38"/>
        <v>87282642.580323994</v>
      </c>
      <c r="Z86" s="9">
        <v>599</v>
      </c>
      <c r="AA86" s="10">
        <v>7.1207512697330248E-3</v>
      </c>
      <c r="AB86" s="10">
        <v>1.4811416118527968E-2</v>
      </c>
      <c r="AC86" s="10">
        <f t="shared" si="21"/>
        <v>0.52932024134957167</v>
      </c>
      <c r="AD86" s="10">
        <f t="shared" si="24"/>
        <v>5.5826564306118148E-5</v>
      </c>
      <c r="AE86" s="11">
        <f t="shared" si="25"/>
        <v>1.0546841013255222E-4</v>
      </c>
    </row>
    <row r="87" spans="1:31" x14ac:dyDescent="0.2">
      <c r="A87" s="9">
        <v>78</v>
      </c>
      <c r="B87" s="5">
        <v>630</v>
      </c>
      <c r="C87" s="10">
        <f>'3 Data'!B87</f>
        <v>2231.0879999999997</v>
      </c>
      <c r="D87" s="10">
        <f>'3 Data'!J87</f>
        <v>13555.950000000003</v>
      </c>
      <c r="E87" s="10">
        <f>'3 Data'!F87</f>
        <v>43637.649999999994</v>
      </c>
      <c r="F87" s="10">
        <f>'3 Data'!O87</f>
        <v>9053.2480000000014</v>
      </c>
      <c r="G87" s="14">
        <f>'4 Results'!$E$4*C87+'4 Results'!$E$5*D87+'4 Results'!$E$6*E87</f>
        <v>9054.7687853903226</v>
      </c>
      <c r="H87" s="14">
        <f t="shared" si="36"/>
        <v>-1.5207853903211799</v>
      </c>
      <c r="I87" s="14">
        <f t="shared" si="37"/>
        <v>2.3127882034143434</v>
      </c>
      <c r="J87" s="14">
        <f>'4 Results'!$E$4*C87</f>
        <v>2134.2532680308955</v>
      </c>
      <c r="K87" s="14">
        <f>'4 Results'!$E$5*D87</f>
        <v>2600.9783683870601</v>
      </c>
      <c r="L87" s="14">
        <f>'4 Results'!$E$6*E87</f>
        <v>4319.5371489723684</v>
      </c>
      <c r="M87" s="14">
        <f>('4 Results'!$E$6-'4 Results'!$E$25)*E87</f>
        <v>1073.2710984389012</v>
      </c>
      <c r="N87" s="14"/>
      <c r="O87" s="10">
        <f t="shared" si="27"/>
        <v>4977753.6637439989</v>
      </c>
      <c r="P87" s="10">
        <f t="shared" si="28"/>
        <v>183763780.40250006</v>
      </c>
      <c r="Q87" s="10">
        <f t="shared" si="29"/>
        <v>1904244497.5224996</v>
      </c>
      <c r="R87" s="10">
        <f t="shared" si="30"/>
        <v>30244517.373600002</v>
      </c>
      <c r="S87" s="10">
        <f t="shared" si="31"/>
        <v>97359437.26319997</v>
      </c>
      <c r="T87" s="10">
        <f t="shared" si="32"/>
        <v>591549801.51750004</v>
      </c>
      <c r="U87" s="10">
        <f t="shared" si="33"/>
        <v>20198592.973824002</v>
      </c>
      <c r="V87" s="10">
        <f t="shared" si="34"/>
        <v>122725377.22560005</v>
      </c>
      <c r="W87" s="10">
        <f t="shared" si="35"/>
        <v>395062467.58719999</v>
      </c>
      <c r="X87" s="11">
        <f t="shared" si="38"/>
        <v>81961299.349504024</v>
      </c>
      <c r="Z87" s="9">
        <v>600</v>
      </c>
      <c r="AA87" s="10">
        <v>6.91532133089827E-3</v>
      </c>
      <c r="AB87" s="10">
        <v>1.5356300085777404E-2</v>
      </c>
      <c r="AC87" s="10">
        <f t="shared" si="21"/>
        <v>0.5366612982219181</v>
      </c>
      <c r="AD87" s="10">
        <f t="shared" si="24"/>
        <v>5.6990075494866504E-5</v>
      </c>
      <c r="AE87" s="11">
        <f t="shared" si="25"/>
        <v>1.0619374954685142E-4</v>
      </c>
    </row>
    <row r="88" spans="1:31" x14ac:dyDescent="0.2">
      <c r="A88" s="9">
        <v>79</v>
      </c>
      <c r="B88" s="5">
        <v>631</v>
      </c>
      <c r="C88" s="10">
        <f>'3 Data'!B88</f>
        <v>2232.5940000000001</v>
      </c>
      <c r="D88" s="10">
        <f>'3 Data'!J88</f>
        <v>12892.689999999999</v>
      </c>
      <c r="E88" s="10">
        <f>'3 Data'!F88</f>
        <v>42276.69</v>
      </c>
      <c r="F88" s="10">
        <f>'3 Data'!O88</f>
        <v>8728.4040000000005</v>
      </c>
      <c r="G88" s="14">
        <f>'4 Results'!$E$4*C88+'4 Results'!$E$5*D88+'4 Results'!$E$6*E88</f>
        <v>8794.2331781298926</v>
      </c>
      <c r="H88" s="14">
        <f t="shared" si="36"/>
        <v>-65.829178129892171</v>
      </c>
      <c r="I88" s="14">
        <f t="shared" si="37"/>
        <v>4333.4806932570737</v>
      </c>
      <c r="J88" s="14">
        <f>'4 Results'!$E$4*C88</f>
        <v>2135.6939039097379</v>
      </c>
      <c r="K88" s="14">
        <f>'4 Results'!$E$5*D88</f>
        <v>2473.7187582072934</v>
      </c>
      <c r="L88" s="14">
        <f>'4 Results'!$E$6*E88</f>
        <v>4184.8205160128628</v>
      </c>
      <c r="M88" s="14">
        <f>('4 Results'!$E$6-'4 Results'!$E$25)*E88</f>
        <v>1039.7981906601506</v>
      </c>
      <c r="N88" s="14"/>
      <c r="O88" s="10">
        <f t="shared" si="27"/>
        <v>4984475.9688360002</v>
      </c>
      <c r="P88" s="10">
        <f t="shared" si="28"/>
        <v>166221455.43609998</v>
      </c>
      <c r="Q88" s="10">
        <f t="shared" si="29"/>
        <v>1787318517.3561001</v>
      </c>
      <c r="R88" s="10">
        <f t="shared" si="30"/>
        <v>28784142.337859999</v>
      </c>
      <c r="S88" s="10">
        <f t="shared" si="31"/>
        <v>94386684.433860004</v>
      </c>
      <c r="T88" s="10">
        <f t="shared" si="32"/>
        <v>545060258.39609993</v>
      </c>
      <c r="U88" s="10">
        <f t="shared" si="33"/>
        <v>19486982.399976</v>
      </c>
      <c r="V88" s="10">
        <f t="shared" si="34"/>
        <v>112532606.96675999</v>
      </c>
      <c r="W88" s="10">
        <f t="shared" si="35"/>
        <v>369008030.10276002</v>
      </c>
      <c r="X88" s="11">
        <f t="shared" si="38"/>
        <v>76185036.387216002</v>
      </c>
      <c r="Z88" s="9">
        <v>601</v>
      </c>
      <c r="AA88" s="10">
        <v>7.015805684518539E-3</v>
      </c>
      <c r="AB88" s="10">
        <v>1.5934887629423692E-2</v>
      </c>
      <c r="AC88" s="10">
        <f t="shared" si="21"/>
        <v>0.52337027462934693</v>
      </c>
      <c r="AD88" s="10">
        <f t="shared" si="24"/>
        <v>5.8510742586540775E-5</v>
      </c>
      <c r="AE88" s="11">
        <f t="shared" si="25"/>
        <v>1.1179607521267489E-4</v>
      </c>
    </row>
    <row r="89" spans="1:31" x14ac:dyDescent="0.2">
      <c r="A89" s="9">
        <v>80</v>
      </c>
      <c r="B89" s="5">
        <v>632</v>
      </c>
      <c r="C89" s="10">
        <f>'3 Data'!B89</f>
        <v>2107.884</v>
      </c>
      <c r="D89" s="10">
        <f>'3 Data'!J89</f>
        <v>12576.56</v>
      </c>
      <c r="E89" s="10">
        <f>'3 Data'!F89</f>
        <v>41570.660000000003</v>
      </c>
      <c r="F89" s="10">
        <f>'3 Data'!O89</f>
        <v>8479.5640000000003</v>
      </c>
      <c r="G89" s="14">
        <f>'4 Results'!$E$4*C89+'4 Results'!$E$5*D89+'4 Results'!$E$6*E89</f>
        <v>8544.3926572592973</v>
      </c>
      <c r="H89" s="14">
        <f t="shared" si="36"/>
        <v>-64.828657259296961</v>
      </c>
      <c r="I89" s="14">
        <f t="shared" si="37"/>
        <v>4202.7548020433969</v>
      </c>
      <c r="J89" s="14">
        <f>'4 Results'!$E$4*C89</f>
        <v>2016.3966260542106</v>
      </c>
      <c r="K89" s="14">
        <f>'4 Results'!$E$5*D89</f>
        <v>2413.0629361071674</v>
      </c>
      <c r="L89" s="14">
        <f>'4 Results'!$E$6*E89</f>
        <v>4114.9330950979192</v>
      </c>
      <c r="M89" s="14">
        <f>('4 Results'!$E$6-'4 Results'!$E$25)*E89</f>
        <v>1022.4333327076527</v>
      </c>
      <c r="N89" s="14"/>
      <c r="O89" s="10">
        <f t="shared" si="27"/>
        <v>4443174.9574560001</v>
      </c>
      <c r="P89" s="10">
        <f t="shared" si="28"/>
        <v>158169861.43359998</v>
      </c>
      <c r="Q89" s="10">
        <f t="shared" si="29"/>
        <v>1728119772.8356004</v>
      </c>
      <c r="R89" s="10">
        <f t="shared" si="30"/>
        <v>26509929.599039998</v>
      </c>
      <c r="S89" s="10">
        <f t="shared" si="31"/>
        <v>87626129.083440006</v>
      </c>
      <c r="T89" s="10">
        <f t="shared" si="32"/>
        <v>522815899.72960001</v>
      </c>
      <c r="U89" s="10">
        <f t="shared" si="33"/>
        <v>17873937.282576002</v>
      </c>
      <c r="V89" s="10">
        <f t="shared" si="34"/>
        <v>106643745.41983999</v>
      </c>
      <c r="W89" s="10">
        <f t="shared" si="35"/>
        <v>352501071.99224007</v>
      </c>
      <c r="X89" s="11">
        <f t="shared" si="38"/>
        <v>71903005.630096003</v>
      </c>
      <c r="Z89" s="9">
        <v>602</v>
      </c>
      <c r="AA89" s="10">
        <v>6.901279423559524E-3</v>
      </c>
      <c r="AB89" s="10">
        <v>1.6347116124373104E-2</v>
      </c>
      <c r="AC89" s="10">
        <f t="shared" si="21"/>
        <v>0.52234887545150721</v>
      </c>
      <c r="AD89" s="10">
        <f t="shared" si="24"/>
        <v>5.8929319165567305E-5</v>
      </c>
      <c r="AE89" s="11">
        <f t="shared" si="25"/>
        <v>1.1281601614367422E-4</v>
      </c>
    </row>
    <row r="90" spans="1:31" x14ac:dyDescent="0.2">
      <c r="A90" s="9">
        <v>81</v>
      </c>
      <c r="B90" s="5">
        <v>633</v>
      </c>
      <c r="C90" s="10">
        <f>'3 Data'!B90</f>
        <v>2043.3309999999997</v>
      </c>
      <c r="D90" s="10">
        <f>'3 Data'!J90</f>
        <v>12009.15</v>
      </c>
      <c r="E90" s="10">
        <f>'3 Data'!F90</f>
        <v>40155.15</v>
      </c>
      <c r="F90" s="10">
        <f>'3 Data'!O90</f>
        <v>8232.3009999999995</v>
      </c>
      <c r="G90" s="14">
        <f>'4 Results'!$E$4*C90+'4 Results'!$E$5*D90+'4 Results'!$E$6*E90</f>
        <v>8233.656188683206</v>
      </c>
      <c r="H90" s="14">
        <f t="shared" si="36"/>
        <v>-1.3551886832065065</v>
      </c>
      <c r="I90" s="14">
        <f t="shared" si="37"/>
        <v>1.8365363670909851</v>
      </c>
      <c r="J90" s="14">
        <f>'4 Results'!$E$4*C90</f>
        <v>1954.6453857574588</v>
      </c>
      <c r="K90" s="14">
        <f>'4 Results'!$E$5*D90</f>
        <v>2304.1940529963194</v>
      </c>
      <c r="L90" s="14">
        <f>'4 Results'!$E$6*E90</f>
        <v>3974.8167499294268</v>
      </c>
      <c r="M90" s="14">
        <f>('4 Results'!$E$6-'4 Results'!$E$25)*E90</f>
        <v>987.61876380783212</v>
      </c>
      <c r="N90" s="14"/>
      <c r="O90" s="10">
        <f t="shared" si="27"/>
        <v>4175201.5755609986</v>
      </c>
      <c r="P90" s="10">
        <f t="shared" si="28"/>
        <v>144219683.7225</v>
      </c>
      <c r="Q90" s="10">
        <f t="shared" si="29"/>
        <v>1612436071.5225</v>
      </c>
      <c r="R90" s="10">
        <f t="shared" si="30"/>
        <v>24538668.478649996</v>
      </c>
      <c r="S90" s="10">
        <f t="shared" si="31"/>
        <v>82050262.804649994</v>
      </c>
      <c r="T90" s="10">
        <f t="shared" si="32"/>
        <v>482229219.6225</v>
      </c>
      <c r="U90" s="10">
        <f t="shared" si="33"/>
        <v>16821315.834630996</v>
      </c>
      <c r="V90" s="10">
        <f t="shared" si="34"/>
        <v>98862937.554149985</v>
      </c>
      <c r="W90" s="10">
        <f t="shared" si="35"/>
        <v>330569281.50014997</v>
      </c>
      <c r="X90" s="11">
        <f t="shared" si="38"/>
        <v>67770779.754600987</v>
      </c>
      <c r="Z90" s="9">
        <v>603</v>
      </c>
      <c r="AA90" s="10">
        <v>6.7878739477086258E-3</v>
      </c>
      <c r="AB90" s="10">
        <v>1.6649147457489615E-2</v>
      </c>
      <c r="AC90" s="10">
        <f t="shared" si="21"/>
        <v>0.51162211411251435</v>
      </c>
      <c r="AD90" s="10">
        <f t="shared" si="24"/>
        <v>5.781959915178773E-5</v>
      </c>
      <c r="AE90" s="11">
        <f t="shared" si="25"/>
        <v>1.1301231427825306E-4</v>
      </c>
    </row>
    <row r="91" spans="1:31" x14ac:dyDescent="0.2">
      <c r="A91" s="9">
        <v>82</v>
      </c>
      <c r="B91" s="5">
        <v>634</v>
      </c>
      <c r="C91" s="10">
        <f>'3 Data'!B91</f>
        <v>2015.768</v>
      </c>
      <c r="D91" s="10">
        <f>'3 Data'!J91</f>
        <v>11455.970000000001</v>
      </c>
      <c r="E91" s="10">
        <f>'3 Data'!F91</f>
        <v>38940.97</v>
      </c>
      <c r="F91" s="10">
        <f>'3 Data'!O91</f>
        <v>8155.9180000000006</v>
      </c>
      <c r="G91" s="14">
        <f>'4 Results'!$E$4*C91+'4 Results'!$E$5*D91+'4 Results'!$E$6*E91</f>
        <v>7980.9635179668167</v>
      </c>
      <c r="H91" s="14">
        <f t="shared" si="36"/>
        <v>174.95448203318392</v>
      </c>
      <c r="I91" s="14">
        <f t="shared" si="37"/>
        <v>30609.070783499676</v>
      </c>
      <c r="J91" s="14">
        <f>'4 Results'!$E$4*C91</f>
        <v>1928.2786880625517</v>
      </c>
      <c r="K91" s="14">
        <f>'4 Results'!$E$5*D91</f>
        <v>2198.0554781399392</v>
      </c>
      <c r="L91" s="14">
        <f>'4 Results'!$E$6*E91</f>
        <v>3854.6293517643267</v>
      </c>
      <c r="M91" s="14">
        <f>('4 Results'!$E$6-'4 Results'!$E$25)*E91</f>
        <v>957.75592054513254</v>
      </c>
      <c r="N91" s="14"/>
      <c r="O91" s="10">
        <f t="shared" si="27"/>
        <v>4063320.6298239999</v>
      </c>
      <c r="P91" s="10">
        <f t="shared" si="28"/>
        <v>131239248.64090003</v>
      </c>
      <c r="Q91" s="10">
        <f t="shared" si="29"/>
        <v>1516399144.5409</v>
      </c>
      <c r="R91" s="10">
        <f t="shared" si="30"/>
        <v>23092577.734960001</v>
      </c>
      <c r="S91" s="10">
        <f t="shared" si="31"/>
        <v>78495961.214960009</v>
      </c>
      <c r="T91" s="10">
        <f t="shared" si="32"/>
        <v>446106584.09090006</v>
      </c>
      <c r="U91" s="10">
        <f t="shared" si="33"/>
        <v>16440438.515024001</v>
      </c>
      <c r="V91" s="10">
        <f t="shared" si="34"/>
        <v>93433951.930460021</v>
      </c>
      <c r="W91" s="10">
        <f t="shared" si="35"/>
        <v>317599358.16046005</v>
      </c>
      <c r="X91" s="11">
        <f t="shared" si="38"/>
        <v>66518998.422724009</v>
      </c>
      <c r="Z91" s="9">
        <v>604</v>
      </c>
      <c r="AA91" s="10">
        <v>6.717278460183617E-3</v>
      </c>
      <c r="AB91" s="10">
        <v>1.7091728504031598E-2</v>
      </c>
      <c r="AC91" s="10">
        <f t="shared" si="21"/>
        <v>0.51200033968599401</v>
      </c>
      <c r="AD91" s="10">
        <f t="shared" si="24"/>
        <v>5.8782707659763064E-5</v>
      </c>
      <c r="AE91" s="11">
        <f t="shared" si="25"/>
        <v>1.1480989972743781E-4</v>
      </c>
    </row>
    <row r="92" spans="1:31" x14ac:dyDescent="0.2">
      <c r="A92" s="9">
        <v>83</v>
      </c>
      <c r="B92" s="5">
        <v>635</v>
      </c>
      <c r="C92" s="10">
        <f>'3 Data'!B92</f>
        <v>1934.923</v>
      </c>
      <c r="D92" s="10">
        <f>'3 Data'!J92</f>
        <v>10916.109999999999</v>
      </c>
      <c r="E92" s="10">
        <f>'3 Data'!F92</f>
        <v>37845.909999999996</v>
      </c>
      <c r="F92" s="10">
        <f>'3 Data'!O92</f>
        <v>7706.143</v>
      </c>
      <c r="G92" s="14">
        <f>'4 Results'!$E$4*C92+'4 Results'!$E$5*D92+'4 Results'!$E$6*E92</f>
        <v>7691.6483932738392</v>
      </c>
      <c r="H92" s="14">
        <f t="shared" si="36"/>
        <v>14.494606726160782</v>
      </c>
      <c r="I92" s="14">
        <f t="shared" si="37"/>
        <v>210.09362414606539</v>
      </c>
      <c r="J92" s="14">
        <f>'4 Results'!$E$4*C92</f>
        <v>1850.9425608215115</v>
      </c>
      <c r="K92" s="14">
        <f>'4 Results'!$E$5*D92</f>
        <v>2094.4726099560462</v>
      </c>
      <c r="L92" s="14">
        <f>'4 Results'!$E$6*E92</f>
        <v>3746.2332224962815</v>
      </c>
      <c r="M92" s="14">
        <f>('4 Results'!$E$6-'4 Results'!$E$25)*E92</f>
        <v>930.82284213562821</v>
      </c>
      <c r="N92" s="14"/>
      <c r="O92" s="10">
        <f t="shared" si="27"/>
        <v>3743927.015929</v>
      </c>
      <c r="P92" s="10">
        <f t="shared" si="28"/>
        <v>119161457.53209998</v>
      </c>
      <c r="Q92" s="10">
        <f t="shared" si="29"/>
        <v>1432312903.7280998</v>
      </c>
      <c r="R92" s="10">
        <f t="shared" si="30"/>
        <v>21121832.309529997</v>
      </c>
      <c r="S92" s="10">
        <f t="shared" si="31"/>
        <v>73228921.714929998</v>
      </c>
      <c r="T92" s="10">
        <f t="shared" si="32"/>
        <v>413130116.61009991</v>
      </c>
      <c r="U92" s="10">
        <f t="shared" si="33"/>
        <v>14910793.331989</v>
      </c>
      <c r="V92" s="10">
        <f t="shared" si="34"/>
        <v>84121104.663729995</v>
      </c>
      <c r="W92" s="10">
        <f t="shared" si="35"/>
        <v>291645994.42512995</v>
      </c>
      <c r="X92" s="11">
        <f t="shared" si="38"/>
        <v>59384639.936448999</v>
      </c>
      <c r="Z92" s="9">
        <v>605</v>
      </c>
      <c r="AA92" s="10">
        <v>6.4016913564373485E-3</v>
      </c>
      <c r="AB92" s="10">
        <v>1.7315880731841059E-2</v>
      </c>
      <c r="AC92" s="10">
        <f t="shared" si="21"/>
        <v>0.5268508330511058</v>
      </c>
      <c r="AD92" s="10">
        <f t="shared" si="24"/>
        <v>5.84019016592202E-5</v>
      </c>
      <c r="AE92" s="11">
        <f t="shared" si="25"/>
        <v>1.1085092401012694E-4</v>
      </c>
    </row>
    <row r="93" spans="1:31" x14ac:dyDescent="0.2">
      <c r="A93" s="9">
        <v>84</v>
      </c>
      <c r="B93" s="5">
        <v>636</v>
      </c>
      <c r="C93" s="10">
        <f>'3 Data'!B93</f>
        <v>1885.6189999999997</v>
      </c>
      <c r="D93" s="10">
        <f>'3 Data'!J93</f>
        <v>10375.16</v>
      </c>
      <c r="E93" s="10">
        <f>'3 Data'!F93</f>
        <v>36714.76</v>
      </c>
      <c r="F93" s="10">
        <f>'3 Data'!O93</f>
        <v>7465.6289999999999</v>
      </c>
      <c r="G93" s="14">
        <f>'4 Results'!$E$4*C93+'4 Results'!$E$5*D93+'4 Results'!$E$6*E93</f>
        <v>7428.7237512066904</v>
      </c>
      <c r="H93" s="14">
        <f t="shared" si="36"/>
        <v>36.905248793309511</v>
      </c>
      <c r="I93" s="14">
        <f t="shared" si="37"/>
        <v>1361.9973884960732</v>
      </c>
      <c r="J93" s="14">
        <f>'4 Results'!$E$4*C93</f>
        <v>1803.7784762461852</v>
      </c>
      <c r="K93" s="14">
        <f>'4 Results'!$E$5*D93</f>
        <v>1990.6806036135192</v>
      </c>
      <c r="L93" s="14">
        <f>'4 Results'!$E$6*E93</f>
        <v>3634.2646713469858</v>
      </c>
      <c r="M93" s="14">
        <f>('4 Results'!$E$6-'4 Results'!$E$25)*E93</f>
        <v>903.00212761504429</v>
      </c>
      <c r="N93" s="14"/>
      <c r="O93" s="10">
        <f t="shared" si="27"/>
        <v>3555559.0131609989</v>
      </c>
      <c r="P93" s="10">
        <f t="shared" si="28"/>
        <v>107643945.0256</v>
      </c>
      <c r="Q93" s="10">
        <f t="shared" si="29"/>
        <v>1347973601.8576002</v>
      </c>
      <c r="R93" s="10">
        <f t="shared" si="30"/>
        <v>19563598.824039996</v>
      </c>
      <c r="S93" s="10">
        <f t="shared" si="31"/>
        <v>69230049.036439985</v>
      </c>
      <c r="T93" s="10">
        <f t="shared" si="32"/>
        <v>380921509.36160004</v>
      </c>
      <c r="U93" s="10">
        <f t="shared" si="33"/>
        <v>14077331.889350997</v>
      </c>
      <c r="V93" s="10">
        <f t="shared" si="34"/>
        <v>77457095.375640005</v>
      </c>
      <c r="W93" s="10">
        <f t="shared" si="35"/>
        <v>274098776.98404002</v>
      </c>
      <c r="X93" s="11">
        <f t="shared" si="38"/>
        <v>55735616.365640998</v>
      </c>
      <c r="Z93" s="9">
        <v>606</v>
      </c>
      <c r="AA93" s="10">
        <v>6.0929690614782653E-3</v>
      </c>
      <c r="AB93" s="10">
        <v>1.7429159148578281E-2</v>
      </c>
      <c r="AC93" s="10">
        <f t="shared" si="21"/>
        <v>0.53468607529946821</v>
      </c>
      <c r="AD93" s="10">
        <f t="shared" si="24"/>
        <v>5.678116285465884E-5</v>
      </c>
      <c r="AE93" s="11">
        <f t="shared" si="25"/>
        <v>1.0619532745986834E-4</v>
      </c>
    </row>
    <row r="94" spans="1:31" x14ac:dyDescent="0.2">
      <c r="A94" s="9">
        <v>85</v>
      </c>
      <c r="B94" s="5">
        <v>637</v>
      </c>
      <c r="C94" s="10">
        <f>'3 Data'!B94</f>
        <v>1821.585</v>
      </c>
      <c r="D94" s="10">
        <f>'3 Data'!J94</f>
        <v>10045.169999999998</v>
      </c>
      <c r="E94" s="10">
        <f>'3 Data'!F94</f>
        <v>35989.570000000007</v>
      </c>
      <c r="F94" s="10">
        <f>'3 Data'!O94</f>
        <v>7344.4050000000007</v>
      </c>
      <c r="G94" s="14">
        <f>'4 Results'!$E$4*C94+'4 Results'!$E$5*D94+'4 Results'!$E$6*E94</f>
        <v>7232.3698447498209</v>
      </c>
      <c r="H94" s="14">
        <f t="shared" si="36"/>
        <v>112.03515525017974</v>
      </c>
      <c r="I94" s="14">
        <f t="shared" si="37"/>
        <v>12551.876011931878</v>
      </c>
      <c r="J94" s="14">
        <f>'4 Results'!$E$4*C94</f>
        <v>1742.5237100670431</v>
      </c>
      <c r="K94" s="14">
        <f>'4 Results'!$E$5*D94</f>
        <v>1927.3654651109391</v>
      </c>
      <c r="L94" s="14">
        <f>'4 Results'!$E$6*E94</f>
        <v>3562.4806695718385</v>
      </c>
      <c r="M94" s="14">
        <f>('4 Results'!$E$6-'4 Results'!$E$25)*E94</f>
        <v>885.16602810288214</v>
      </c>
      <c r="N94" s="14"/>
      <c r="O94" s="10">
        <f t="shared" si="27"/>
        <v>3318171.9122250001</v>
      </c>
      <c r="P94" s="10">
        <f t="shared" si="28"/>
        <v>100905440.32889996</v>
      </c>
      <c r="Q94" s="10">
        <f t="shared" si="29"/>
        <v>1295249148.7849004</v>
      </c>
      <c r="R94" s="10">
        <f t="shared" si="30"/>
        <v>18298130.994449995</v>
      </c>
      <c r="S94" s="10">
        <f t="shared" si="31"/>
        <v>65558060.868450016</v>
      </c>
      <c r="T94" s="10">
        <f t="shared" si="32"/>
        <v>361521348.87690002</v>
      </c>
      <c r="U94" s="10">
        <f t="shared" si="33"/>
        <v>13378457.981925001</v>
      </c>
      <c r="V94" s="10">
        <f t="shared" si="34"/>
        <v>73775796.773849994</v>
      </c>
      <c r="W94" s="10">
        <f t="shared" si="35"/>
        <v>264321977.85585007</v>
      </c>
      <c r="X94" s="11">
        <f t="shared" si="38"/>
        <v>53940284.804025009</v>
      </c>
      <c r="Z94" s="9">
        <v>607</v>
      </c>
      <c r="AA94" s="10">
        <v>6.062881950003568E-3</v>
      </c>
      <c r="AB94" s="10">
        <v>1.7665007741810349E-2</v>
      </c>
      <c r="AC94" s="10">
        <f t="shared" si="21"/>
        <v>0.52717091866278587</v>
      </c>
      <c r="AD94" s="10">
        <f t="shared" si="24"/>
        <v>5.6460456955219647E-5</v>
      </c>
      <c r="AE94" s="11">
        <f t="shared" si="25"/>
        <v>1.0710085658449526E-4</v>
      </c>
    </row>
    <row r="95" spans="1:31" x14ac:dyDescent="0.2">
      <c r="A95" s="9">
        <v>86</v>
      </c>
      <c r="B95" s="5">
        <v>638</v>
      </c>
      <c r="C95" s="10">
        <f>'3 Data'!B95</f>
        <v>1799.279</v>
      </c>
      <c r="D95" s="10">
        <f>'3 Data'!J95</f>
        <v>9675.24</v>
      </c>
      <c r="E95" s="10">
        <f>'3 Data'!F95</f>
        <v>34660.839999999997</v>
      </c>
      <c r="F95" s="10">
        <f>'3 Data'!O95</f>
        <v>7572.7589999999991</v>
      </c>
      <c r="G95" s="14">
        <f>'4 Results'!$E$4*C95+'4 Results'!$E$5*D95+'4 Results'!$E$6*E95</f>
        <v>7008.5272602712203</v>
      </c>
      <c r="H95" s="14">
        <f t="shared" si="36"/>
        <v>564.23173972877885</v>
      </c>
      <c r="I95" s="14">
        <f t="shared" si="37"/>
        <v>318357.45611736446</v>
      </c>
      <c r="J95" s="14">
        <f>'4 Results'!$E$4*C95</f>
        <v>1721.1858455826762</v>
      </c>
      <c r="K95" s="14">
        <f>'4 Results'!$E$5*D95</f>
        <v>1856.3870439883015</v>
      </c>
      <c r="L95" s="14">
        <f>'4 Results'!$E$6*E95</f>
        <v>3430.9543707002426</v>
      </c>
      <c r="M95" s="14">
        <f>('4 Results'!$E$6-'4 Results'!$E$25)*E95</f>
        <v>852.48581946129093</v>
      </c>
      <c r="N95" s="14"/>
      <c r="O95" s="10">
        <f t="shared" si="27"/>
        <v>3237404.9198409999</v>
      </c>
      <c r="P95" s="10">
        <f t="shared" si="28"/>
        <v>93610269.057599992</v>
      </c>
      <c r="Q95" s="10">
        <f t="shared" si="29"/>
        <v>1201373829.5055997</v>
      </c>
      <c r="R95" s="10">
        <f t="shared" si="30"/>
        <v>17408456.15196</v>
      </c>
      <c r="S95" s="10">
        <f t="shared" si="31"/>
        <v>62364521.534359992</v>
      </c>
      <c r="T95" s="10">
        <f t="shared" si="32"/>
        <v>335351945.60159993</v>
      </c>
      <c r="U95" s="10">
        <f t="shared" si="33"/>
        <v>13625506.240760999</v>
      </c>
      <c r="V95" s="10">
        <f t="shared" si="34"/>
        <v>73268260.787159994</v>
      </c>
      <c r="W95" s="10">
        <f t="shared" si="35"/>
        <v>262478188.05755994</v>
      </c>
      <c r="X95" s="11">
        <f t="shared" si="38"/>
        <v>57346678.872080989</v>
      </c>
      <c r="Z95" s="9">
        <v>608</v>
      </c>
      <c r="AA95" s="10">
        <v>5.9322644171352443E-3</v>
      </c>
      <c r="AB95" s="10">
        <v>1.7800196705344756E-2</v>
      </c>
      <c r="AC95" s="10">
        <f t="shared" si="21"/>
        <v>0.5267736995440313</v>
      </c>
      <c r="AD95" s="10">
        <f t="shared" si="24"/>
        <v>5.5624918248147937E-5</v>
      </c>
      <c r="AE95" s="11">
        <f t="shared" si="25"/>
        <v>1.0559547353312471E-4</v>
      </c>
    </row>
    <row r="96" spans="1:31" x14ac:dyDescent="0.2">
      <c r="A96" s="9">
        <v>87</v>
      </c>
      <c r="B96" s="5">
        <v>639</v>
      </c>
      <c r="C96" s="10">
        <f>'3 Data'!B96</f>
        <v>1743.25</v>
      </c>
      <c r="D96" s="10">
        <f>'3 Data'!J96</f>
        <v>9121.2000000000007</v>
      </c>
      <c r="E96" s="10">
        <f>'3 Data'!F96</f>
        <v>33835.199999999997</v>
      </c>
      <c r="F96" s="10">
        <f>'3 Data'!O96</f>
        <v>6736.67</v>
      </c>
      <c r="G96" s="14">
        <f>'4 Results'!$E$4*C96+'4 Results'!$E$5*D96+'4 Results'!$E$6*E96</f>
        <v>6766.8992811830449</v>
      </c>
      <c r="H96" s="14">
        <f t="shared" si="36"/>
        <v>-30.229281183044804</v>
      </c>
      <c r="I96" s="14">
        <f t="shared" si="37"/>
        <v>913.80944084358669</v>
      </c>
      <c r="J96" s="14">
        <f>'4 Results'!$E$4*C96</f>
        <v>1667.5886426240734</v>
      </c>
      <c r="K96" s="14">
        <f>'4 Results'!$E$5*D96</f>
        <v>1750.083461043457</v>
      </c>
      <c r="L96" s="14">
        <f>'4 Results'!$E$6*E96</f>
        <v>3349.2271775155145</v>
      </c>
      <c r="M96" s="14">
        <f>('4 Results'!$E$6-'4 Results'!$E$25)*E96</f>
        <v>832.17914507082548</v>
      </c>
      <c r="N96" s="14"/>
      <c r="O96" s="10">
        <f t="shared" si="27"/>
        <v>3038920.5625</v>
      </c>
      <c r="P96" s="10">
        <f t="shared" si="28"/>
        <v>83196289.440000013</v>
      </c>
      <c r="Q96" s="10">
        <f t="shared" si="29"/>
        <v>1144820759.0399997</v>
      </c>
      <c r="R96" s="10">
        <f t="shared" si="30"/>
        <v>15900531.9</v>
      </c>
      <c r="S96" s="10">
        <f t="shared" si="31"/>
        <v>58983212.399999999</v>
      </c>
      <c r="T96" s="10">
        <f t="shared" si="32"/>
        <v>308617626.24000001</v>
      </c>
      <c r="U96" s="10">
        <f t="shared" si="33"/>
        <v>11743699.977500001</v>
      </c>
      <c r="V96" s="10">
        <f t="shared" si="34"/>
        <v>61446514.404000007</v>
      </c>
      <c r="W96" s="10">
        <f t="shared" si="35"/>
        <v>227936576.78399998</v>
      </c>
      <c r="X96" s="11">
        <f t="shared" si="38"/>
        <v>45382722.688900001</v>
      </c>
      <c r="Z96" s="9">
        <v>609</v>
      </c>
      <c r="AA96" s="10">
        <v>5.8015868422075538E-3</v>
      </c>
      <c r="AB96" s="10">
        <v>1.7972311384510893E-2</v>
      </c>
      <c r="AC96" s="10">
        <f t="shared" si="21"/>
        <v>0.52402772458490721</v>
      </c>
      <c r="AD96" s="10">
        <f t="shared" si="24"/>
        <v>5.4639283617222918E-5</v>
      </c>
      <c r="AE96" s="11">
        <f t="shared" si="25"/>
        <v>1.0426792525243542E-4</v>
      </c>
    </row>
    <row r="97" spans="1:31" x14ac:dyDescent="0.2">
      <c r="A97" s="9">
        <v>88</v>
      </c>
      <c r="B97" s="5">
        <v>640</v>
      </c>
      <c r="C97" s="10">
        <f>'3 Data'!B97</f>
        <v>1742.0129999999999</v>
      </c>
      <c r="D97" s="10">
        <f>'3 Data'!J97</f>
        <v>8738.2800000000025</v>
      </c>
      <c r="E97" s="10">
        <f>'3 Data'!F97</f>
        <v>32727.880000000005</v>
      </c>
      <c r="F97" s="10">
        <f>'3 Data'!O97</f>
        <v>6487.7629999999999</v>
      </c>
      <c r="G97" s="14">
        <f>'4 Results'!$E$4*C97+'4 Results'!$E$5*D97+'4 Results'!$E$6*E97</f>
        <v>6582.6354558505736</v>
      </c>
      <c r="H97" s="14">
        <f t="shared" si="36"/>
        <v>-94.872455850573715</v>
      </c>
      <c r="I97" s="14">
        <f t="shared" si="37"/>
        <v>9000.7828791190586</v>
      </c>
      <c r="J97" s="14">
        <f>'4 Results'!$E$4*C97</f>
        <v>1666.4053314805622</v>
      </c>
      <c r="K97" s="14">
        <f>'4 Results'!$E$5*D97</f>
        <v>1676.6126503055325</v>
      </c>
      <c r="L97" s="14">
        <f>'4 Results'!$E$6*E97</f>
        <v>3239.6174740644797</v>
      </c>
      <c r="M97" s="14">
        <f>('4 Results'!$E$6-'4 Results'!$E$25)*E97</f>
        <v>804.94453109130654</v>
      </c>
      <c r="N97" s="14"/>
      <c r="O97" s="10">
        <f t="shared" si="27"/>
        <v>3034609.2921689996</v>
      </c>
      <c r="P97" s="10">
        <f t="shared" si="28"/>
        <v>76357537.358400047</v>
      </c>
      <c r="Q97" s="10">
        <f t="shared" si="29"/>
        <v>1071114129.2944003</v>
      </c>
      <c r="R97" s="10">
        <f t="shared" si="30"/>
        <v>15222197.357640004</v>
      </c>
      <c r="S97" s="10">
        <f t="shared" si="31"/>
        <v>57012392.422440007</v>
      </c>
      <c r="T97" s="10">
        <f t="shared" si="32"/>
        <v>285985379.24640012</v>
      </c>
      <c r="U97" s="10">
        <f t="shared" si="33"/>
        <v>11301767.486918999</v>
      </c>
      <c r="V97" s="10">
        <f t="shared" si="34"/>
        <v>56691889.667640015</v>
      </c>
      <c r="W97" s="10">
        <f t="shared" si="35"/>
        <v>212330728.93244004</v>
      </c>
      <c r="X97" s="11">
        <f t="shared" si="38"/>
        <v>42091068.744168997</v>
      </c>
      <c r="Z97" s="9">
        <v>610</v>
      </c>
      <c r="AA97" s="10">
        <v>5.6087657358390502E-3</v>
      </c>
      <c r="AB97" s="10">
        <v>1.7991503335589614E-2</v>
      </c>
      <c r="AC97" s="10">
        <f t="shared" si="21"/>
        <v>0.53101490108062654</v>
      </c>
      <c r="AD97" s="10">
        <f t="shared" si="24"/>
        <v>5.3584781343181155E-5</v>
      </c>
      <c r="AE97" s="11">
        <f t="shared" si="25"/>
        <v>1.0091012744488901E-4</v>
      </c>
    </row>
    <row r="98" spans="1:31" x14ac:dyDescent="0.2">
      <c r="A98" s="9">
        <v>89</v>
      </c>
      <c r="B98" s="5">
        <v>641</v>
      </c>
      <c r="C98" s="10">
        <f>'3 Data'!B98</f>
        <v>1609.1510000000003</v>
      </c>
      <c r="D98" s="10">
        <f>'3 Data'!J98</f>
        <v>8551.61</v>
      </c>
      <c r="E98" s="10">
        <f>'3 Data'!F98</f>
        <v>32200.81</v>
      </c>
      <c r="F98" s="10">
        <f>'3 Data'!O98</f>
        <v>6432.8109999999997</v>
      </c>
      <c r="G98" s="14">
        <f>'4 Results'!$E$4*C98+'4 Results'!$E$5*D98+'4 Results'!$E$6*E98</f>
        <v>6367.5508448911642</v>
      </c>
      <c r="H98" s="14">
        <f t="shared" si="36"/>
        <v>65.260155108835534</v>
      </c>
      <c r="I98" s="14">
        <f t="shared" si="37"/>
        <v>4258.8878448292726</v>
      </c>
      <c r="J98" s="14">
        <f>'4 Results'!$E$4*C98</f>
        <v>1539.309870567716</v>
      </c>
      <c r="K98" s="14">
        <f>'4 Results'!$E$5*D98</f>
        <v>1640.7963016153396</v>
      </c>
      <c r="L98" s="14">
        <f>'4 Results'!$E$6*E98</f>
        <v>3187.4446727081081</v>
      </c>
      <c r="M98" s="14">
        <f>('4 Results'!$E$6-'4 Results'!$E$25)*E98</f>
        <v>791.98120703847155</v>
      </c>
      <c r="N98" s="14"/>
      <c r="O98" s="10">
        <f t="shared" si="27"/>
        <v>2589366.9408010012</v>
      </c>
      <c r="P98" s="10">
        <f t="shared" si="28"/>
        <v>73130033.592100009</v>
      </c>
      <c r="Q98" s="10">
        <f t="shared" si="29"/>
        <v>1036892164.6561</v>
      </c>
      <c r="R98" s="10">
        <f t="shared" si="30"/>
        <v>13760831.783110004</v>
      </c>
      <c r="S98" s="10">
        <f t="shared" si="31"/>
        <v>51815965.612310015</v>
      </c>
      <c r="T98" s="10">
        <f t="shared" si="32"/>
        <v>275368768.80410004</v>
      </c>
      <c r="U98" s="10">
        <f t="shared" si="33"/>
        <v>10351364.253461001</v>
      </c>
      <c r="V98" s="10">
        <f t="shared" si="34"/>
        <v>55010890.875710003</v>
      </c>
      <c r="W98" s="10">
        <f t="shared" si="35"/>
        <v>207141724.77691001</v>
      </c>
      <c r="X98" s="11">
        <f t="shared" si="38"/>
        <v>41381057.361720994</v>
      </c>
      <c r="Z98" s="9">
        <v>611</v>
      </c>
      <c r="AA98" s="10">
        <v>5.4666601556125861E-3</v>
      </c>
      <c r="AB98" s="10">
        <v>1.7573869870595612E-2</v>
      </c>
      <c r="AC98" s="10">
        <f t="shared" si="21"/>
        <v>0.52135223462907321</v>
      </c>
      <c r="AD98" s="10">
        <f t="shared" si="24"/>
        <v>5.0086504271606176E-5</v>
      </c>
      <c r="AE98" s="11">
        <f t="shared" si="25"/>
        <v>9.607037420150555E-5</v>
      </c>
    </row>
    <row r="99" spans="1:31" x14ac:dyDescent="0.2">
      <c r="A99" s="9">
        <v>90</v>
      </c>
      <c r="B99" s="5">
        <v>642</v>
      </c>
      <c r="C99" s="10">
        <f>'3 Data'!B99</f>
        <v>1606.9520000000002</v>
      </c>
      <c r="D99" s="10">
        <f>'3 Data'!J99</f>
        <v>8149.329999999999</v>
      </c>
      <c r="E99" s="10">
        <f>'3 Data'!F99</f>
        <v>31220.73</v>
      </c>
      <c r="F99" s="10">
        <f>'3 Data'!O99</f>
        <v>6379.0920000000006</v>
      </c>
      <c r="G99" s="14">
        <f>'4 Results'!$E$4*C99+'4 Results'!$E$5*D99+'4 Results'!$E$6*E99</f>
        <v>6191.2472111202624</v>
      </c>
      <c r="H99" s="14">
        <f t="shared" si="36"/>
        <v>187.84478887973819</v>
      </c>
      <c r="I99" s="14">
        <f t="shared" si="37"/>
        <v>35285.664709273413</v>
      </c>
      <c r="J99" s="14">
        <f>'4 Results'!$E$4*C99</f>
        <v>1537.2063126011992</v>
      </c>
      <c r="K99" s="14">
        <f>'4 Results'!$E$5*D99</f>
        <v>1563.6108901882726</v>
      </c>
      <c r="L99" s="14">
        <f>'4 Results'!$E$6*E99</f>
        <v>3090.4300083307903</v>
      </c>
      <c r="M99" s="14">
        <f>('4 Results'!$E$6-'4 Results'!$E$25)*E99</f>
        <v>767.87606988837297</v>
      </c>
      <c r="N99" s="14"/>
      <c r="O99" s="10">
        <f t="shared" si="27"/>
        <v>2582294.7303040009</v>
      </c>
      <c r="P99" s="10">
        <f t="shared" si="28"/>
        <v>66411579.448899984</v>
      </c>
      <c r="Q99" s="10">
        <f t="shared" si="29"/>
        <v>974733981.73290002</v>
      </c>
      <c r="R99" s="10">
        <f t="shared" si="30"/>
        <v>13095582.14216</v>
      </c>
      <c r="S99" s="10">
        <f t="shared" si="31"/>
        <v>50170214.514960006</v>
      </c>
      <c r="T99" s="10">
        <f t="shared" si="32"/>
        <v>254428031.61089996</v>
      </c>
      <c r="U99" s="10">
        <f t="shared" si="33"/>
        <v>10250894.647584002</v>
      </c>
      <c r="V99" s="10">
        <f t="shared" si="34"/>
        <v>51985325.808359995</v>
      </c>
      <c r="W99" s="10">
        <f t="shared" si="35"/>
        <v>199159908.97716001</v>
      </c>
      <c r="X99" s="11">
        <f t="shared" si="38"/>
        <v>40692814.74446401</v>
      </c>
      <c r="Z99" s="9">
        <v>612</v>
      </c>
      <c r="AA99" s="10">
        <v>5.2361526499838402E-3</v>
      </c>
      <c r="AB99" s="10">
        <v>1.736358106536616E-2</v>
      </c>
      <c r="AC99" s="10">
        <f t="shared" si="21"/>
        <v>0.52371256235523511</v>
      </c>
      <c r="AD99" s="10">
        <f t="shared" si="24"/>
        <v>4.7615087808965947E-5</v>
      </c>
      <c r="AE99" s="11">
        <f t="shared" si="25"/>
        <v>9.0918361008626245E-5</v>
      </c>
    </row>
    <row r="100" spans="1:31" x14ac:dyDescent="0.2">
      <c r="A100" s="9">
        <v>91</v>
      </c>
      <c r="B100" s="5">
        <v>643</v>
      </c>
      <c r="C100" s="10">
        <f>'3 Data'!B100</f>
        <v>1513.68</v>
      </c>
      <c r="D100" s="10">
        <f>'3 Data'!J100</f>
        <v>8006.6899999999987</v>
      </c>
      <c r="E100" s="10">
        <f>'3 Data'!F100</f>
        <v>30394.29</v>
      </c>
      <c r="F100" s="10">
        <f>'3 Data'!O100</f>
        <v>6011.5700000000006</v>
      </c>
      <c r="G100" s="14">
        <f>'4 Results'!$E$4*C100+'4 Results'!$E$5*D100+'4 Results'!$E$6*E100</f>
        <v>5992.848745719677</v>
      </c>
      <c r="H100" s="14">
        <f t="shared" si="36"/>
        <v>18.721254280323592</v>
      </c>
      <c r="I100" s="14">
        <f t="shared" si="37"/>
        <v>350.48536182853439</v>
      </c>
      <c r="J100" s="14">
        <f>'4 Results'!$E$4*C100</f>
        <v>1447.982547865887</v>
      </c>
      <c r="K100" s="14">
        <f>'4 Results'!$E$5*D100</f>
        <v>1536.2425718876939</v>
      </c>
      <c r="L100" s="14">
        <f>'4 Results'!$E$6*E100</f>
        <v>3008.6236259660959</v>
      </c>
      <c r="M100" s="14">
        <f>('4 Results'!$E$6-'4 Results'!$E$25)*E100</f>
        <v>747.54971944113652</v>
      </c>
      <c r="N100" s="14"/>
      <c r="O100" s="10">
        <f t="shared" si="27"/>
        <v>2291227.1424000002</v>
      </c>
      <c r="P100" s="10">
        <f t="shared" si="28"/>
        <v>64107084.756099977</v>
      </c>
      <c r="Q100" s="10">
        <f t="shared" si="29"/>
        <v>923812864.60410011</v>
      </c>
      <c r="R100" s="10">
        <f t="shared" si="30"/>
        <v>12119566.519199999</v>
      </c>
      <c r="S100" s="10">
        <f t="shared" si="31"/>
        <v>46007228.887200005</v>
      </c>
      <c r="T100" s="10">
        <f t="shared" si="32"/>
        <v>243357657.80009997</v>
      </c>
      <c r="U100" s="10">
        <f t="shared" si="33"/>
        <v>9099593.2776000015</v>
      </c>
      <c r="V100" s="10">
        <f t="shared" si="34"/>
        <v>48132777.403299995</v>
      </c>
      <c r="W100" s="10">
        <f t="shared" si="35"/>
        <v>182717401.93530002</v>
      </c>
      <c r="X100" s="11">
        <f t="shared" si="38"/>
        <v>36138973.864900008</v>
      </c>
      <c r="Z100" s="9">
        <v>613</v>
      </c>
      <c r="AA100" s="10">
        <v>4.8719514921732451E-3</v>
      </c>
      <c r="AB100" s="10">
        <v>1.7395468245030306E-2</v>
      </c>
      <c r="AC100" s="10">
        <f t="shared" si="21"/>
        <v>0.55489774248302404</v>
      </c>
      <c r="AD100" s="10">
        <f t="shared" si="24"/>
        <v>4.7027515685717919E-5</v>
      </c>
      <c r="AE100" s="11">
        <f t="shared" si="25"/>
        <v>8.4749877473427697E-5</v>
      </c>
    </row>
    <row r="101" spans="1:31" x14ac:dyDescent="0.2">
      <c r="A101" s="9">
        <v>92</v>
      </c>
      <c r="B101" s="5">
        <v>644</v>
      </c>
      <c r="C101" s="10">
        <f>'3 Data'!B101</f>
        <v>1532.0100000000002</v>
      </c>
      <c r="D101" s="10">
        <f>'3 Data'!J101</f>
        <v>7575.83</v>
      </c>
      <c r="E101" s="10">
        <f>'3 Data'!F101</f>
        <v>29579.43</v>
      </c>
      <c r="F101" s="10">
        <f>'3 Data'!O101</f>
        <v>5858.4500000000007</v>
      </c>
      <c r="G101" s="14">
        <f>'4 Results'!$E$4*C101+'4 Results'!$E$5*D101+'4 Results'!$E$6*E101</f>
        <v>5847.0540071231817</v>
      </c>
      <c r="H101" s="14">
        <f t="shared" si="36"/>
        <v>11.395992876819037</v>
      </c>
      <c r="I101" s="14">
        <f t="shared" si="37"/>
        <v>129.86865364851022</v>
      </c>
      <c r="J101" s="14">
        <f>'4 Results'!$E$4*C101</f>
        <v>1465.5169805745059</v>
      </c>
      <c r="K101" s="14">
        <f>'4 Results'!$E$5*D101</f>
        <v>1453.5735195672555</v>
      </c>
      <c r="L101" s="14">
        <f>'4 Results'!$E$6*E101</f>
        <v>2927.9635069814203</v>
      </c>
      <c r="M101" s="14">
        <f>('4 Results'!$E$6-'4 Results'!$E$25)*E101</f>
        <v>727.50817991565975</v>
      </c>
      <c r="N101" s="14"/>
      <c r="O101" s="10">
        <f t="shared" si="27"/>
        <v>2347054.6401000009</v>
      </c>
      <c r="P101" s="10">
        <f t="shared" si="28"/>
        <v>57393200.188900001</v>
      </c>
      <c r="Q101" s="10">
        <f t="shared" si="29"/>
        <v>874942679.12489998</v>
      </c>
      <c r="R101" s="10">
        <f t="shared" si="30"/>
        <v>11606247.318300001</v>
      </c>
      <c r="S101" s="10">
        <f t="shared" si="31"/>
        <v>45315982.55430001</v>
      </c>
      <c r="T101" s="10">
        <f t="shared" si="32"/>
        <v>224088733.1769</v>
      </c>
      <c r="U101" s="10">
        <f t="shared" si="33"/>
        <v>8975203.9845000021</v>
      </c>
      <c r="V101" s="10">
        <f t="shared" si="34"/>
        <v>44382621.263500005</v>
      </c>
      <c r="W101" s="10">
        <f t="shared" si="35"/>
        <v>173289611.68350002</v>
      </c>
      <c r="X101" s="11">
        <f t="shared" si="38"/>
        <v>34321436.402500011</v>
      </c>
      <c r="Z101" s="9">
        <v>614</v>
      </c>
      <c r="AA101" s="10">
        <v>4.8504503951874705E-3</v>
      </c>
      <c r="AB101" s="10">
        <v>1.696507510866618E-2</v>
      </c>
      <c r="AC101" s="10">
        <f t="shared" si="21"/>
        <v>0.52819429909425819</v>
      </c>
      <c r="AD101" s="10">
        <f t="shared" si="24"/>
        <v>4.3464187313499634E-5</v>
      </c>
      <c r="AE101" s="11">
        <f t="shared" si="25"/>
        <v>8.2288255265214994E-5</v>
      </c>
    </row>
    <row r="102" spans="1:31" x14ac:dyDescent="0.2">
      <c r="A102" s="9">
        <v>93</v>
      </c>
      <c r="B102" s="5">
        <v>645</v>
      </c>
      <c r="C102" s="10">
        <f>'3 Data'!B102</f>
        <v>1458.23</v>
      </c>
      <c r="D102" s="10">
        <f>'3 Data'!J102</f>
        <v>7224.119999999999</v>
      </c>
      <c r="E102" s="10">
        <f>'3 Data'!F102</f>
        <v>29032.050000000003</v>
      </c>
      <c r="F102" s="10">
        <f>'3 Data'!O102</f>
        <v>5707.2</v>
      </c>
      <c r="G102" s="14">
        <f>'4 Results'!$E$4*C102+'4 Results'!$E$5*D102+'4 Results'!$E$6*E102</f>
        <v>5654.8104726768915</v>
      </c>
      <c r="H102" s="14">
        <f t="shared" si="36"/>
        <v>52.389527323108268</v>
      </c>
      <c r="I102" s="14">
        <f t="shared" si="37"/>
        <v>2744.662573138708</v>
      </c>
      <c r="J102" s="14">
        <f>'4 Results'!$E$4*C102</f>
        <v>1394.9392148766401</v>
      </c>
      <c r="K102" s="14">
        <f>'4 Results'!$E$5*D102</f>
        <v>1386.0909674816094</v>
      </c>
      <c r="L102" s="14">
        <f>'4 Results'!$E$6*E102</f>
        <v>2873.7802903186421</v>
      </c>
      <c r="M102" s="14">
        <f>('4 Results'!$E$6-'4 Results'!$E$25)*E102</f>
        <v>714.04532997155229</v>
      </c>
      <c r="N102" s="14"/>
      <c r="O102" s="10">
        <f t="shared" si="27"/>
        <v>2126434.7329000002</v>
      </c>
      <c r="P102" s="10">
        <f t="shared" si="28"/>
        <v>52187909.774399988</v>
      </c>
      <c r="Q102" s="10">
        <f t="shared" si="29"/>
        <v>842859927.20250022</v>
      </c>
      <c r="R102" s="10">
        <f t="shared" si="30"/>
        <v>10534428.507599998</v>
      </c>
      <c r="S102" s="10">
        <f t="shared" si="31"/>
        <v>42335406.271500006</v>
      </c>
      <c r="T102" s="10">
        <f t="shared" si="32"/>
        <v>209731013.046</v>
      </c>
      <c r="U102" s="10">
        <f t="shared" si="33"/>
        <v>8322410.2560000001</v>
      </c>
      <c r="V102" s="10">
        <f t="shared" si="34"/>
        <v>41229497.66399999</v>
      </c>
      <c r="W102" s="10">
        <f t="shared" si="35"/>
        <v>165691715.76000002</v>
      </c>
      <c r="X102" s="11">
        <f t="shared" si="38"/>
        <v>32572131.839999996</v>
      </c>
      <c r="Z102" s="9">
        <v>615</v>
      </c>
      <c r="AA102" s="10">
        <v>4.7890613567648085E-3</v>
      </c>
      <c r="AB102" s="10">
        <v>1.6716893946034535E-2</v>
      </c>
      <c r="AC102" s="10">
        <f t="shared" ref="AC102:AC165" si="39">D72/E72*AB102/AA102*AB$3/AA$3</f>
        <v>0.51466983425010215</v>
      </c>
      <c r="AD102" s="10">
        <f t="shared" si="24"/>
        <v>4.1203556377267857E-5</v>
      </c>
      <c r="AE102" s="11">
        <f t="shared" si="25"/>
        <v>8.005823080208957E-5</v>
      </c>
    </row>
    <row r="103" spans="1:31" x14ac:dyDescent="0.2">
      <c r="A103" s="9">
        <v>94</v>
      </c>
      <c r="B103" s="5">
        <v>646</v>
      </c>
      <c r="C103" s="10">
        <f>'3 Data'!B103</f>
        <v>1439.5399999999997</v>
      </c>
      <c r="D103" s="10">
        <f>'3 Data'!J103</f>
        <v>7100.0899999999992</v>
      </c>
      <c r="E103" s="10">
        <f>'3 Data'!F103</f>
        <v>28368.41</v>
      </c>
      <c r="F103" s="10">
        <f>'3 Data'!O103</f>
        <v>5570.8</v>
      </c>
      <c r="G103" s="14">
        <f>'4 Results'!$E$4*C103+'4 Results'!$E$5*D103+'4 Results'!$E$6*E103</f>
        <v>5547.4426606021725</v>
      </c>
      <c r="H103" s="14">
        <f t="shared" si="36"/>
        <v>23.357339397827673</v>
      </c>
      <c r="I103" s="14">
        <f t="shared" si="37"/>
        <v>545.5653037453128</v>
      </c>
      <c r="J103" s="14">
        <f>'4 Results'!$E$4*C103</f>
        <v>1377.0604070575409</v>
      </c>
      <c r="K103" s="14">
        <f>'4 Results'!$E$5*D103</f>
        <v>1362.2933474674423</v>
      </c>
      <c r="L103" s="14">
        <f>'4 Results'!$E$6*E103</f>
        <v>2808.0889060771892</v>
      </c>
      <c r="M103" s="14">
        <f>('4 Results'!$E$6-'4 Results'!$E$25)*E103</f>
        <v>697.72305707720534</v>
      </c>
      <c r="N103" s="14"/>
      <c r="O103" s="10">
        <f t="shared" ref="O103:O134" si="40">C103*C103</f>
        <v>2072275.4115999993</v>
      </c>
      <c r="P103" s="10">
        <f t="shared" ref="P103:P134" si="41">D103*D103</f>
        <v>50411278.008099988</v>
      </c>
      <c r="Q103" s="10">
        <f t="shared" ref="Q103:Q134" si="42">E103*E103</f>
        <v>804766685.92809999</v>
      </c>
      <c r="R103" s="10">
        <f t="shared" ref="R103:R134" si="43">C103*D103</f>
        <v>10220863.558599997</v>
      </c>
      <c r="S103" s="10">
        <f t="shared" ref="S103:S134" si="44">C103*E103</f>
        <v>40837460.931399994</v>
      </c>
      <c r="T103" s="10">
        <f t="shared" ref="T103:T134" si="45">D103*E103</f>
        <v>201418264.15689999</v>
      </c>
      <c r="U103" s="10">
        <f t="shared" si="33"/>
        <v>8019389.4319999991</v>
      </c>
      <c r="V103" s="10">
        <f t="shared" si="34"/>
        <v>39553181.371999994</v>
      </c>
      <c r="W103" s="10">
        <f t="shared" si="35"/>
        <v>158034738.428</v>
      </c>
      <c r="X103" s="11">
        <f t="shared" si="38"/>
        <v>31033812.640000001</v>
      </c>
      <c r="Z103" s="9">
        <v>616</v>
      </c>
      <c r="AA103" s="10">
        <v>4.322568543819268E-3</v>
      </c>
      <c r="AB103" s="10">
        <v>1.6334607348447168E-2</v>
      </c>
      <c r="AC103" s="10">
        <f t="shared" si="39"/>
        <v>0.54796959497981457</v>
      </c>
      <c r="AD103" s="10">
        <f t="shared" si="24"/>
        <v>3.8690741203976658E-5</v>
      </c>
      <c r="AE103" s="11">
        <f t="shared" si="25"/>
        <v>7.0607459900036792E-5</v>
      </c>
    </row>
    <row r="104" spans="1:31" x14ac:dyDescent="0.2">
      <c r="A104" s="9">
        <v>95</v>
      </c>
      <c r="B104" s="5">
        <v>647</v>
      </c>
      <c r="C104" s="10">
        <f>'3 Data'!B104</f>
        <v>1400.6000000000001</v>
      </c>
      <c r="D104" s="10">
        <f>'3 Data'!J104</f>
        <v>6727.3600000000006</v>
      </c>
      <c r="E104" s="10">
        <f>'3 Data'!F104</f>
        <v>27696.63</v>
      </c>
      <c r="F104" s="10">
        <f>'3 Data'!O104</f>
        <v>5288.22</v>
      </c>
      <c r="G104" s="14">
        <f>'4 Results'!$E$4*C104+'4 Results'!$E$5*D104+'4 Results'!$E$6*E104</f>
        <v>5372.1799619114499</v>
      </c>
      <c r="H104" s="14">
        <f t="shared" si="36"/>
        <v>-83.959961911449682</v>
      </c>
      <c r="I104" s="14">
        <f t="shared" si="37"/>
        <v>7049.2752041720814</v>
      </c>
      <c r="J104" s="14">
        <f>'4 Results'!$E$4*C104</f>
        <v>1339.8104992739295</v>
      </c>
      <c r="K104" s="14">
        <f>'4 Results'!$E$5*D104</f>
        <v>1290.7776907079453</v>
      </c>
      <c r="L104" s="14">
        <f>'4 Results'!$E$6*E104</f>
        <v>2741.5917719295744</v>
      </c>
      <c r="M104" s="14">
        <f>('4 Results'!$E$6-'4 Results'!$E$25)*E104</f>
        <v>681.20058030521409</v>
      </c>
      <c r="N104" s="14"/>
      <c r="O104" s="10">
        <f t="shared" si="40"/>
        <v>1961680.3600000003</v>
      </c>
      <c r="P104" s="10">
        <f t="shared" si="41"/>
        <v>45257372.569600008</v>
      </c>
      <c r="Q104" s="10">
        <f t="shared" si="42"/>
        <v>767103313.3569001</v>
      </c>
      <c r="R104" s="10">
        <f t="shared" si="43"/>
        <v>9422340.4160000011</v>
      </c>
      <c r="S104" s="10">
        <f t="shared" si="44"/>
        <v>38791899.978000008</v>
      </c>
      <c r="T104" s="10">
        <f t="shared" si="45"/>
        <v>186325200.79680002</v>
      </c>
      <c r="U104" s="10">
        <f t="shared" si="33"/>
        <v>7406680.932000001</v>
      </c>
      <c r="V104" s="10">
        <f t="shared" si="34"/>
        <v>35575759.699200004</v>
      </c>
      <c r="W104" s="10">
        <f t="shared" si="35"/>
        <v>146465872.69860002</v>
      </c>
      <c r="X104" s="11">
        <f t="shared" si="38"/>
        <v>27965270.768400002</v>
      </c>
      <c r="Z104" s="9">
        <v>617</v>
      </c>
      <c r="AA104" s="10">
        <v>4.188448557488093E-3</v>
      </c>
      <c r="AB104" s="10">
        <v>1.594768087036158E-2</v>
      </c>
      <c r="AC104" s="10">
        <f t="shared" si="39"/>
        <v>0.54125163424840672</v>
      </c>
      <c r="AD104" s="10">
        <f t="shared" si="24"/>
        <v>3.6153466318337471E-5</v>
      </c>
      <c r="AE104" s="11">
        <f t="shared" si="25"/>
        <v>6.6796040936746413E-5</v>
      </c>
    </row>
    <row r="105" spans="1:31" x14ac:dyDescent="0.2">
      <c r="A105" s="9">
        <v>96</v>
      </c>
      <c r="B105" s="5">
        <v>648</v>
      </c>
      <c r="C105" s="10">
        <f>'3 Data'!B105</f>
        <v>1411.7199999999998</v>
      </c>
      <c r="D105" s="10">
        <f>'3 Data'!J105</f>
        <v>6465.2800000000007</v>
      </c>
      <c r="E105" s="10">
        <f>'3 Data'!F105</f>
        <v>26989.96</v>
      </c>
      <c r="F105" s="10">
        <f>'3 Data'!O105</f>
        <v>5229.88</v>
      </c>
      <c r="G105" s="14">
        <f>'4 Results'!$E$4*C105+'4 Results'!$E$5*D105+'4 Results'!$E$6*E105</f>
        <v>5262.5812985662178</v>
      </c>
      <c r="H105" s="14">
        <f t="shared" si="36"/>
        <v>-32.701298566217702</v>
      </c>
      <c r="I105" s="14">
        <f t="shared" si="37"/>
        <v>1069.3749279169119</v>
      </c>
      <c r="J105" s="14">
        <f>'4 Results'!$E$4*C105</f>
        <v>1350.447863797652</v>
      </c>
      <c r="K105" s="14">
        <f>'4 Results'!$E$5*D105</f>
        <v>1240.4924350979084</v>
      </c>
      <c r="L105" s="14">
        <f>'4 Results'!$E$6*E105</f>
        <v>2671.6409996706579</v>
      </c>
      <c r="M105" s="14">
        <f>('4 Results'!$E$6-'4 Results'!$E$25)*E105</f>
        <v>663.81998150729942</v>
      </c>
      <c r="N105" s="14"/>
      <c r="O105" s="10">
        <f t="shared" si="40"/>
        <v>1992953.3583999993</v>
      </c>
      <c r="P105" s="10">
        <f t="shared" si="41"/>
        <v>41799845.478400007</v>
      </c>
      <c r="Q105" s="10">
        <f t="shared" si="42"/>
        <v>728457940.80159998</v>
      </c>
      <c r="R105" s="10">
        <f t="shared" si="43"/>
        <v>9127165.0815999992</v>
      </c>
      <c r="S105" s="10">
        <f t="shared" si="44"/>
        <v>38102266.331199996</v>
      </c>
      <c r="T105" s="10">
        <f t="shared" si="45"/>
        <v>174497648.58880001</v>
      </c>
      <c r="U105" s="10">
        <f t="shared" si="33"/>
        <v>7383126.193599999</v>
      </c>
      <c r="V105" s="10">
        <f t="shared" si="34"/>
        <v>33812638.566400006</v>
      </c>
      <c r="W105" s="10">
        <f t="shared" si="35"/>
        <v>141154252.00479999</v>
      </c>
      <c r="X105" s="11">
        <f t="shared" si="38"/>
        <v>27351644.814400002</v>
      </c>
      <c r="Z105" s="9">
        <v>618</v>
      </c>
      <c r="AA105" s="10">
        <v>3.7410291054002336E-3</v>
      </c>
      <c r="AB105" s="10">
        <v>1.5801383750336843E-2</v>
      </c>
      <c r="AC105" s="10">
        <f t="shared" si="39"/>
        <v>0.59234166953578204</v>
      </c>
      <c r="AD105" s="10">
        <f t="shared" si="24"/>
        <v>3.5015351677652964E-5</v>
      </c>
      <c r="AE105" s="11">
        <f t="shared" si="25"/>
        <v>5.9113436515608431E-5</v>
      </c>
    </row>
    <row r="106" spans="1:31" x14ac:dyDescent="0.2">
      <c r="A106" s="9">
        <v>97</v>
      </c>
      <c r="B106" s="5">
        <v>649</v>
      </c>
      <c r="C106" s="10">
        <f>'3 Data'!B106</f>
        <v>1364.7500000000002</v>
      </c>
      <c r="D106" s="10">
        <f>'3 Data'!J106</f>
        <v>6440.9900000000007</v>
      </c>
      <c r="E106" s="10">
        <f>'3 Data'!F106</f>
        <v>26355.5</v>
      </c>
      <c r="F106" s="10">
        <f>'3 Data'!O106</f>
        <v>5091.0199999999995</v>
      </c>
      <c r="G106" s="14">
        <f>'4 Results'!$E$4*C106+'4 Results'!$E$5*D106+'4 Results'!$E$6*E106</f>
        <v>5150.1864345719205</v>
      </c>
      <c r="H106" s="14">
        <f t="shared" si="36"/>
        <v>-59.166434571920945</v>
      </c>
      <c r="I106" s="14">
        <f t="shared" si="37"/>
        <v>3500.666979953402</v>
      </c>
      <c r="J106" s="14">
        <f>'4 Results'!$E$4*C106</f>
        <v>1305.516477855273</v>
      </c>
      <c r="K106" s="14">
        <f>'4 Results'!$E$5*D106</f>
        <v>1235.8319159481534</v>
      </c>
      <c r="L106" s="14">
        <f>'4 Results'!$E$6*E106</f>
        <v>2608.838040768494</v>
      </c>
      <c r="M106" s="14">
        <f>('4 Results'!$E$6-'4 Results'!$E$25)*E106</f>
        <v>648.21539278367334</v>
      </c>
      <c r="N106" s="14"/>
      <c r="O106" s="10">
        <f t="shared" si="40"/>
        <v>1862542.5625000007</v>
      </c>
      <c r="P106" s="10">
        <f t="shared" si="41"/>
        <v>41486352.180100009</v>
      </c>
      <c r="Q106" s="10">
        <f t="shared" si="42"/>
        <v>694612380.25</v>
      </c>
      <c r="R106" s="10">
        <f t="shared" si="43"/>
        <v>8790341.1025000028</v>
      </c>
      <c r="S106" s="10">
        <f t="shared" si="44"/>
        <v>35968668.625000007</v>
      </c>
      <c r="T106" s="10">
        <f t="shared" si="45"/>
        <v>169755511.94500002</v>
      </c>
      <c r="U106" s="10">
        <f t="shared" si="33"/>
        <v>6947969.5450000009</v>
      </c>
      <c r="V106" s="10">
        <f t="shared" si="34"/>
        <v>32791208.9098</v>
      </c>
      <c r="W106" s="10">
        <f t="shared" si="35"/>
        <v>134176377.60999998</v>
      </c>
      <c r="X106" s="11">
        <f t="shared" si="38"/>
        <v>25918484.640399996</v>
      </c>
      <c r="Z106" s="9">
        <v>619</v>
      </c>
      <c r="AA106" s="10">
        <v>3.7343984251167238E-3</v>
      </c>
      <c r="AB106" s="10">
        <v>1.5558937995543287E-2</v>
      </c>
      <c r="AC106" s="10">
        <f t="shared" si="39"/>
        <v>0.56970801777725733</v>
      </c>
      <c r="AD106" s="10">
        <f t="shared" si="24"/>
        <v>3.3101900798857104E-5</v>
      </c>
      <c r="AE106" s="11">
        <f t="shared" si="25"/>
        <v>5.8103273547045606E-5</v>
      </c>
    </row>
    <row r="107" spans="1:31" x14ac:dyDescent="0.2">
      <c r="A107" s="9">
        <v>98</v>
      </c>
      <c r="B107" s="5">
        <v>650</v>
      </c>
      <c r="C107" s="10">
        <f>'3 Data'!B107</f>
        <v>1420.43</v>
      </c>
      <c r="D107" s="10">
        <f>'3 Data'!J107</f>
        <v>6142.08</v>
      </c>
      <c r="E107" s="10">
        <f>'3 Data'!F107</f>
        <v>25916.21</v>
      </c>
      <c r="F107" s="10">
        <f>'3 Data'!O107</f>
        <v>4935.53</v>
      </c>
      <c r="G107" s="14">
        <f>'4 Results'!$E$4*C107+'4 Results'!$E$5*D107+'4 Results'!$E$6*E107</f>
        <v>5102.6141934749066</v>
      </c>
      <c r="H107" s="14">
        <f t="shared" si="36"/>
        <v>-167.0841934749069</v>
      </c>
      <c r="I107" s="14">
        <f t="shared" si="37"/>
        <v>27917.127709160119</v>
      </c>
      <c r="J107" s="14">
        <f>'4 Results'!$E$4*C107</f>
        <v>1358.7798282762155</v>
      </c>
      <c r="K107" s="14">
        <f>'4 Results'!$E$5*D107</f>
        <v>1178.4800930147123</v>
      </c>
      <c r="L107" s="14">
        <f>'4 Results'!$E$6*E107</f>
        <v>2565.354272183979</v>
      </c>
      <c r="M107" s="14">
        <f>('4 Results'!$E$6-'4 Results'!$E$25)*E107</f>
        <v>637.41102406003154</v>
      </c>
      <c r="N107" s="14"/>
      <c r="O107" s="10">
        <f t="shared" si="40"/>
        <v>2017621.3849000002</v>
      </c>
      <c r="P107" s="10">
        <f t="shared" si="41"/>
        <v>37725146.726399995</v>
      </c>
      <c r="Q107" s="10">
        <f t="shared" si="42"/>
        <v>671649940.76409996</v>
      </c>
      <c r="R107" s="10">
        <f t="shared" si="43"/>
        <v>8724394.6943999995</v>
      </c>
      <c r="S107" s="10">
        <f t="shared" si="44"/>
        <v>36812162.170299999</v>
      </c>
      <c r="T107" s="10">
        <f t="shared" si="45"/>
        <v>159179435.11679998</v>
      </c>
      <c r="U107" s="10">
        <f t="shared" si="33"/>
        <v>7010574.8778999997</v>
      </c>
      <c r="V107" s="10">
        <f t="shared" si="34"/>
        <v>30314420.102399997</v>
      </c>
      <c r="W107" s="10">
        <f t="shared" si="35"/>
        <v>127910231.94129999</v>
      </c>
      <c r="X107" s="11">
        <f t="shared" si="38"/>
        <v>24359456.380899999</v>
      </c>
      <c r="Z107" s="9">
        <v>620</v>
      </c>
      <c r="AA107" s="10">
        <v>3.6158293321605943E-3</v>
      </c>
      <c r="AB107" s="10">
        <v>1.4940726363177986E-2</v>
      </c>
      <c r="AC107" s="10">
        <f t="shared" si="39"/>
        <v>0.55390248516538909</v>
      </c>
      <c r="AD107" s="10">
        <f t="shared" si="24"/>
        <v>2.9923538556498156E-5</v>
      </c>
      <c r="AE107" s="11">
        <f t="shared" si="25"/>
        <v>5.402311662776404E-5</v>
      </c>
    </row>
    <row r="108" spans="1:31" x14ac:dyDescent="0.2">
      <c r="A108" s="9">
        <v>99</v>
      </c>
      <c r="B108" s="5">
        <v>651</v>
      </c>
      <c r="C108" s="10">
        <f>'3 Data'!B108</f>
        <v>1311.8799999999997</v>
      </c>
      <c r="D108" s="10">
        <f>'3 Data'!J108</f>
        <v>5950.41</v>
      </c>
      <c r="E108" s="10">
        <f>'3 Data'!F108</f>
        <v>25248.51</v>
      </c>
      <c r="F108" s="10">
        <f>'3 Data'!O108</f>
        <v>5036.9500000000007</v>
      </c>
      <c r="G108" s="14">
        <f>'4 Results'!$E$4*C108+'4 Results'!$E$5*D108+'4 Results'!$E$6*E108</f>
        <v>4895.9065643183139</v>
      </c>
      <c r="H108" s="14">
        <f t="shared" si="36"/>
        <v>141.04343568168679</v>
      </c>
      <c r="I108" s="14">
        <f t="shared" si="37"/>
        <v>19893.250748894119</v>
      </c>
      <c r="J108" s="14">
        <f>'4 Results'!$E$4*C108</f>
        <v>1254.9411664911338</v>
      </c>
      <c r="K108" s="14">
        <f>'4 Results'!$E$5*D108</f>
        <v>1141.7043949729855</v>
      </c>
      <c r="L108" s="14">
        <f>'4 Results'!$E$6*E108</f>
        <v>2499.2610028541949</v>
      </c>
      <c r="M108" s="14">
        <f>('4 Results'!$E$6-'4 Results'!$E$25)*E108</f>
        <v>620.9888951775722</v>
      </c>
      <c r="N108" s="14"/>
      <c r="O108" s="10">
        <f t="shared" si="40"/>
        <v>1721029.1343999992</v>
      </c>
      <c r="P108" s="10">
        <f t="shared" si="41"/>
        <v>35407379.168099999</v>
      </c>
      <c r="Q108" s="10">
        <f t="shared" si="42"/>
        <v>637487257.22009993</v>
      </c>
      <c r="R108" s="10">
        <f t="shared" si="43"/>
        <v>7806223.8707999978</v>
      </c>
      <c r="S108" s="10">
        <f t="shared" si="44"/>
        <v>33123015.298799988</v>
      </c>
      <c r="T108" s="10">
        <f t="shared" si="45"/>
        <v>150238986.38909999</v>
      </c>
      <c r="U108" s="10">
        <f t="shared" si="33"/>
        <v>6607873.9659999991</v>
      </c>
      <c r="V108" s="10">
        <f t="shared" si="34"/>
        <v>29971917.649500005</v>
      </c>
      <c r="W108" s="10">
        <f t="shared" si="35"/>
        <v>127175482.44450001</v>
      </c>
      <c r="X108" s="11">
        <f t="shared" si="38"/>
        <v>25370865.302500006</v>
      </c>
      <c r="Z108" s="9">
        <v>621</v>
      </c>
      <c r="AA108" s="10">
        <v>3.4270910858287835E-3</v>
      </c>
      <c r="AB108" s="10">
        <v>1.4555733168633324E-2</v>
      </c>
      <c r="AC108" s="10">
        <f t="shared" si="39"/>
        <v>0.55570160978976724</v>
      </c>
      <c r="AD108" s="10">
        <f t="shared" si="24"/>
        <v>2.7720520960250107E-5</v>
      </c>
      <c r="AE108" s="11">
        <f t="shared" si="25"/>
        <v>4.9883823389925615E-5</v>
      </c>
    </row>
    <row r="109" spans="1:31" x14ac:dyDescent="0.2">
      <c r="A109" s="9">
        <v>100</v>
      </c>
      <c r="B109" s="5">
        <v>652</v>
      </c>
      <c r="C109" s="10">
        <f>'3 Data'!B109</f>
        <v>1326.9699999999998</v>
      </c>
      <c r="D109" s="10">
        <f>'3 Data'!J109</f>
        <v>5751.7900000000009</v>
      </c>
      <c r="E109" s="10">
        <f>'3 Data'!F109</f>
        <v>24939.95</v>
      </c>
      <c r="F109" s="10">
        <f>'3 Data'!O109</f>
        <v>4801.7999999999993</v>
      </c>
      <c r="G109" s="14">
        <f>'4 Results'!$E$4*C109+'4 Results'!$E$5*D109+'4 Results'!$E$6*E109</f>
        <v>4841.6891606790596</v>
      </c>
      <c r="H109" s="14">
        <f t="shared" si="36"/>
        <v>-39.889160679060296</v>
      </c>
      <c r="I109" s="14">
        <f t="shared" si="37"/>
        <v>1591.14513967989</v>
      </c>
      <c r="J109" s="14">
        <f>'4 Results'!$E$4*C109</f>
        <v>1269.3762232054303</v>
      </c>
      <c r="K109" s="14">
        <f>'4 Results'!$E$5*D109</f>
        <v>1103.5952013326257</v>
      </c>
      <c r="L109" s="14">
        <f>'4 Results'!$E$6*E109</f>
        <v>2468.7177361410031</v>
      </c>
      <c r="M109" s="14">
        <f>('4 Results'!$E$6-'4 Results'!$E$25)*E109</f>
        <v>613.39984008101442</v>
      </c>
      <c r="N109" s="14"/>
      <c r="O109" s="10">
        <f t="shared" si="40"/>
        <v>1760849.3808999995</v>
      </c>
      <c r="P109" s="10">
        <f t="shared" si="41"/>
        <v>33083088.204100009</v>
      </c>
      <c r="Q109" s="10">
        <f t="shared" si="42"/>
        <v>622001106.00250006</v>
      </c>
      <c r="R109" s="10">
        <f t="shared" si="43"/>
        <v>7632452.7763</v>
      </c>
      <c r="S109" s="10">
        <f t="shared" si="44"/>
        <v>33094565.451499995</v>
      </c>
      <c r="T109" s="10">
        <f t="shared" si="45"/>
        <v>143449355.01050001</v>
      </c>
      <c r="U109" s="10">
        <f t="shared" si="33"/>
        <v>6371844.5459999982</v>
      </c>
      <c r="V109" s="10">
        <f t="shared" si="34"/>
        <v>27618945.221999999</v>
      </c>
      <c r="W109" s="10">
        <f t="shared" si="35"/>
        <v>119756651.90999998</v>
      </c>
      <c r="X109" s="11">
        <f t="shared" si="38"/>
        <v>23057283.239999995</v>
      </c>
      <c r="Z109" s="9">
        <v>622</v>
      </c>
      <c r="AA109" s="10">
        <v>3.3457280556579913E-3</v>
      </c>
      <c r="AB109" s="10">
        <v>1.3978797139866841E-2</v>
      </c>
      <c r="AC109" s="10">
        <f t="shared" si="39"/>
        <v>0.53471067731822275</v>
      </c>
      <c r="AD109" s="10">
        <f t="shared" si="24"/>
        <v>2.5008019363807272E-5</v>
      </c>
      <c r="AE109" s="11">
        <f t="shared" si="25"/>
        <v>4.6769253775204178E-5</v>
      </c>
    </row>
    <row r="110" spans="1:31" x14ac:dyDescent="0.2">
      <c r="A110" s="9">
        <v>101</v>
      </c>
      <c r="B110" s="5">
        <v>653</v>
      </c>
      <c r="C110" s="10">
        <f>'3 Data'!B110</f>
        <v>1231.6400000000003</v>
      </c>
      <c r="D110" s="10">
        <f>'3 Data'!J110</f>
        <v>5609.9499999999989</v>
      </c>
      <c r="E110" s="10">
        <f>'3 Data'!F110</f>
        <v>24109.99</v>
      </c>
      <c r="F110" s="10">
        <f>'3 Data'!O110</f>
        <v>4721.08</v>
      </c>
      <c r="G110" s="14">
        <f>'4 Results'!$E$4*C110+'4 Results'!$E$5*D110+'4 Results'!$E$6*E110</f>
        <v>4641.1270810679544</v>
      </c>
      <c r="H110" s="14">
        <f t="shared" si="36"/>
        <v>79.952918932045577</v>
      </c>
      <c r="I110" s="14">
        <f t="shared" si="37"/>
        <v>6392.4692457542524</v>
      </c>
      <c r="J110" s="14">
        <f>'4 Results'!$E$4*C110</f>
        <v>1178.183780755207</v>
      </c>
      <c r="K110" s="14">
        <f>'4 Results'!$E$5*D110</f>
        <v>1076.3803789282922</v>
      </c>
      <c r="L110" s="14">
        <f>'4 Results'!$E$6*E110</f>
        <v>2386.5629213844545</v>
      </c>
      <c r="M110" s="14">
        <f>('4 Results'!$E$6-'4 Results'!$E$25)*E110</f>
        <v>592.9869149839858</v>
      </c>
      <c r="N110" s="14"/>
      <c r="O110" s="10">
        <f t="shared" si="40"/>
        <v>1516937.0896000008</v>
      </c>
      <c r="P110" s="10">
        <f t="shared" si="41"/>
        <v>31471539.002499986</v>
      </c>
      <c r="Q110" s="10">
        <f t="shared" si="42"/>
        <v>581291617.80010009</v>
      </c>
      <c r="R110" s="10">
        <f t="shared" si="43"/>
        <v>6909438.8180000009</v>
      </c>
      <c r="S110" s="10">
        <f t="shared" si="44"/>
        <v>29694828.083600011</v>
      </c>
      <c r="T110" s="10">
        <f t="shared" si="45"/>
        <v>135255838.40049997</v>
      </c>
      <c r="U110" s="10">
        <f t="shared" si="33"/>
        <v>5814670.9712000014</v>
      </c>
      <c r="V110" s="10">
        <f t="shared" si="34"/>
        <v>26485022.745999996</v>
      </c>
      <c r="W110" s="10">
        <f t="shared" si="35"/>
        <v>113825191.5892</v>
      </c>
      <c r="X110" s="11">
        <f t="shared" si="38"/>
        <v>22288596.3664</v>
      </c>
      <c r="Z110" s="9">
        <v>623</v>
      </c>
      <c r="AA110" s="10">
        <v>3.2132091909098347E-3</v>
      </c>
      <c r="AB110" s="10">
        <v>1.3655765682808926E-2</v>
      </c>
      <c r="AC110" s="10">
        <f t="shared" si="39"/>
        <v>0.54392978368344591</v>
      </c>
      <c r="AD110" s="10">
        <f t="shared" si="24"/>
        <v>2.3867003489752782E-5</v>
      </c>
      <c r="AE110" s="11">
        <f t="shared" si="25"/>
        <v>4.3878831800912758E-5</v>
      </c>
    </row>
    <row r="111" spans="1:31" x14ac:dyDescent="0.2">
      <c r="A111" s="9">
        <v>102</v>
      </c>
      <c r="B111" s="5">
        <v>654</v>
      </c>
      <c r="C111" s="10">
        <f>'3 Data'!B111</f>
        <v>1292.5700000000002</v>
      </c>
      <c r="D111" s="10">
        <f>'3 Data'!J111</f>
        <v>5425.0400000000009</v>
      </c>
      <c r="E111" s="10">
        <f>'3 Data'!F111</f>
        <v>23769.58</v>
      </c>
      <c r="F111" s="10">
        <f>'3 Data'!O111</f>
        <v>4605.91</v>
      </c>
      <c r="G111" s="14">
        <f>'4 Results'!$E$4*C111+'4 Results'!$E$5*D111+'4 Results'!$E$6*E111</f>
        <v>4630.2379248576617</v>
      </c>
      <c r="H111" s="14">
        <f t="shared" si="36"/>
        <v>-24.327924857661856</v>
      </c>
      <c r="I111" s="14">
        <f t="shared" ref="I111:I157" si="46">H111*H111</f>
        <v>591.84792788004165</v>
      </c>
      <c r="J111" s="14">
        <f>'4 Results'!$E$4*C111</f>
        <v>1236.4692682039863</v>
      </c>
      <c r="K111" s="14">
        <f>'4 Results'!$E$5*D111</f>
        <v>1040.9017212098404</v>
      </c>
      <c r="L111" s="14">
        <f>'4 Results'!$E$6*E111</f>
        <v>2352.8669354438348</v>
      </c>
      <c r="M111" s="14">
        <f>('4 Results'!$E$6-'4 Results'!$E$25)*E111</f>
        <v>584.61450687723425</v>
      </c>
      <c r="N111" s="14"/>
      <c r="O111" s="10">
        <f t="shared" si="40"/>
        <v>1670737.2049000005</v>
      </c>
      <c r="P111" s="10">
        <f t="shared" si="41"/>
        <v>29431059.001600008</v>
      </c>
      <c r="Q111" s="10">
        <f t="shared" si="42"/>
        <v>564992933.37640011</v>
      </c>
      <c r="R111" s="10">
        <f t="shared" si="43"/>
        <v>7012243.9528000019</v>
      </c>
      <c r="S111" s="10">
        <f t="shared" si="44"/>
        <v>30723846.020600006</v>
      </c>
      <c r="T111" s="10">
        <f t="shared" si="45"/>
        <v>128950922.28320003</v>
      </c>
      <c r="U111" s="10">
        <f t="shared" si="33"/>
        <v>5953461.0887000002</v>
      </c>
      <c r="V111" s="10">
        <f t="shared" si="34"/>
        <v>24987245.986400004</v>
      </c>
      <c r="W111" s="10">
        <f t="shared" si="35"/>
        <v>109480546.21780001</v>
      </c>
      <c r="X111" s="11">
        <f t="shared" si="38"/>
        <v>21214406.928099997</v>
      </c>
      <c r="Z111" s="9">
        <v>624</v>
      </c>
      <c r="AA111" s="10">
        <v>2.9394113604802909E-3</v>
      </c>
      <c r="AB111" s="10">
        <v>1.3467580752730749E-2</v>
      </c>
      <c r="AC111" s="10">
        <f t="shared" si="39"/>
        <v>0.57709359185103248</v>
      </c>
      <c r="AD111" s="10">
        <f t="shared" si="24"/>
        <v>2.2845265438945881E-5</v>
      </c>
      <c r="AE111" s="11">
        <f t="shared" si="25"/>
        <v>3.9586759862762471E-5</v>
      </c>
    </row>
    <row r="112" spans="1:31" x14ac:dyDescent="0.2">
      <c r="A112" s="9">
        <v>103</v>
      </c>
      <c r="B112" s="5">
        <v>655</v>
      </c>
      <c r="C112" s="10">
        <f>'3 Data'!B112</f>
        <v>1174.6600000000003</v>
      </c>
      <c r="D112" s="10">
        <f>'3 Data'!J112</f>
        <v>5382.5199999999986</v>
      </c>
      <c r="E112" s="10">
        <f>'3 Data'!F112</f>
        <v>23212.420000000002</v>
      </c>
      <c r="F112" s="10">
        <f>'3 Data'!O112</f>
        <v>4470.88</v>
      </c>
      <c r="G112" s="14">
        <f>'4 Results'!$E$4*C112+'4 Results'!$E$5*D112+'4 Results'!$E$6*E112</f>
        <v>4454.135898926771</v>
      </c>
      <c r="H112" s="14">
        <f t="shared" si="36"/>
        <v>16.744101073229103</v>
      </c>
      <c r="I112" s="14">
        <f t="shared" si="46"/>
        <v>280.364920750512</v>
      </c>
      <c r="J112" s="14">
        <f>'4 Results'!$E$4*C112</f>
        <v>1123.6768535464189</v>
      </c>
      <c r="K112" s="14">
        <f>'4 Results'!$E$5*D112</f>
        <v>1032.74341432439</v>
      </c>
      <c r="L112" s="14">
        <f>'4 Results'!$E$6*E112</f>
        <v>2297.7156310559621</v>
      </c>
      <c r="M112" s="14">
        <f>('4 Results'!$E$6-'4 Results'!$E$25)*E112</f>
        <v>570.91111713910175</v>
      </c>
      <c r="N112" s="14"/>
      <c r="O112" s="10">
        <f t="shared" si="40"/>
        <v>1379826.1156000008</v>
      </c>
      <c r="P112" s="10">
        <f t="shared" si="41"/>
        <v>28971521.550399985</v>
      </c>
      <c r="Q112" s="10">
        <f t="shared" si="42"/>
        <v>538816442.25640011</v>
      </c>
      <c r="R112" s="10">
        <f t="shared" si="43"/>
        <v>6322630.9431999996</v>
      </c>
      <c r="S112" s="10">
        <f t="shared" si="44"/>
        <v>27266701.27720001</v>
      </c>
      <c r="T112" s="10">
        <f t="shared" si="45"/>
        <v>124941314.89839998</v>
      </c>
      <c r="U112" s="10">
        <f t="shared" si="33"/>
        <v>5251763.9008000018</v>
      </c>
      <c r="V112" s="10">
        <f t="shared" si="34"/>
        <v>24064601.017599996</v>
      </c>
      <c r="W112" s="10">
        <f t="shared" si="35"/>
        <v>103779944.32960001</v>
      </c>
      <c r="X112" s="11">
        <f t="shared" si="38"/>
        <v>19988767.974400003</v>
      </c>
      <c r="Z112" s="9">
        <v>625</v>
      </c>
      <c r="AA112" s="10">
        <v>2.8647930549779549E-3</v>
      </c>
      <c r="AB112" s="10">
        <v>1.3073533346936074E-2</v>
      </c>
      <c r="AC112" s="10">
        <f t="shared" si="39"/>
        <v>0.55994392687697836</v>
      </c>
      <c r="AD112" s="10">
        <f t="shared" si="24"/>
        <v>2.0971561715485899E-5</v>
      </c>
      <c r="AE112" s="11">
        <f t="shared" si="25"/>
        <v>3.745296753632516E-5</v>
      </c>
    </row>
    <row r="113" spans="1:31" x14ac:dyDescent="0.2">
      <c r="A113" s="9">
        <v>104</v>
      </c>
      <c r="B113" s="5">
        <v>656</v>
      </c>
      <c r="C113" s="10">
        <f>'3 Data'!B113</f>
        <v>1165.94</v>
      </c>
      <c r="D113" s="10">
        <f>'3 Data'!J113</f>
        <v>5177.5200000000004</v>
      </c>
      <c r="E113" s="10">
        <f>'3 Data'!F113</f>
        <v>22777.87</v>
      </c>
      <c r="F113" s="10">
        <f>'3 Data'!O113</f>
        <v>4273.8600000000006</v>
      </c>
      <c r="G113" s="14">
        <f>'4 Results'!$E$4*C113+'4 Results'!$E$5*D113+'4 Results'!$E$6*E113</f>
        <v>4363.4464723667861</v>
      </c>
      <c r="H113" s="14">
        <f t="shared" si="36"/>
        <v>-89.586472366785529</v>
      </c>
      <c r="I113" s="14">
        <f t="shared" si="46"/>
        <v>8025.7360311248267</v>
      </c>
      <c r="J113" s="14">
        <f>'4 Results'!$E$4*C113</f>
        <v>1115.3353230925641</v>
      </c>
      <c r="K113" s="14">
        <f>'4 Results'!$E$5*D113</f>
        <v>993.41009091147214</v>
      </c>
      <c r="L113" s="14">
        <f>'4 Results'!$E$6*E113</f>
        <v>2254.7010583627498</v>
      </c>
      <c r="M113" s="14">
        <f>('4 Results'!$E$6-'4 Results'!$E$25)*E113</f>
        <v>560.22332905182782</v>
      </c>
      <c r="N113" s="14"/>
      <c r="O113" s="10">
        <f t="shared" si="40"/>
        <v>1359416.0836</v>
      </c>
      <c r="P113" s="10">
        <f t="shared" si="41"/>
        <v>26806713.350400005</v>
      </c>
      <c r="Q113" s="10">
        <f t="shared" si="42"/>
        <v>518831361.73689997</v>
      </c>
      <c r="R113" s="10">
        <f t="shared" si="43"/>
        <v>6036677.668800001</v>
      </c>
      <c r="S113" s="10">
        <f t="shared" si="44"/>
        <v>26557629.7478</v>
      </c>
      <c r="T113" s="10">
        <f t="shared" si="45"/>
        <v>117932877.4824</v>
      </c>
      <c r="U113" s="10">
        <f t="shared" si="33"/>
        <v>4983064.3284000009</v>
      </c>
      <c r="V113" s="10">
        <f t="shared" si="34"/>
        <v>22127995.627200004</v>
      </c>
      <c r="W113" s="10">
        <f t="shared" si="35"/>
        <v>97349427.478200004</v>
      </c>
      <c r="X113" s="11">
        <f t="shared" si="38"/>
        <v>18265879.299600005</v>
      </c>
      <c r="Z113" s="9">
        <v>626</v>
      </c>
      <c r="AA113" s="10">
        <v>2.5570114189488922E-3</v>
      </c>
      <c r="AB113" s="10">
        <v>1.2519184514206104E-2</v>
      </c>
      <c r="AC113" s="10">
        <f t="shared" si="39"/>
        <v>0.58696093026660356</v>
      </c>
      <c r="AD113" s="10">
        <f t="shared" si="24"/>
        <v>1.8789615895891097E-5</v>
      </c>
      <c r="AE113" s="11">
        <f t="shared" si="25"/>
        <v>3.201169775875315E-5</v>
      </c>
    </row>
    <row r="114" spans="1:31" x14ac:dyDescent="0.2">
      <c r="A114" s="9">
        <v>105</v>
      </c>
      <c r="B114" s="5">
        <v>657</v>
      </c>
      <c r="C114" s="10">
        <f>'3 Data'!B114</f>
        <v>1173.71</v>
      </c>
      <c r="D114" s="10">
        <f>'3 Data'!J114</f>
        <v>4950.7500000000009</v>
      </c>
      <c r="E114" s="10">
        <f>'3 Data'!F114</f>
        <v>22234.800000000003</v>
      </c>
      <c r="F114" s="10">
        <f>'3 Data'!O114</f>
        <v>4265.1000000000004</v>
      </c>
      <c r="G114" s="14">
        <f>'4 Results'!$E$4*C114+'4 Results'!$E$5*D114+'4 Results'!$E$6*E114</f>
        <v>4273.612319722778</v>
      </c>
      <c r="H114" s="14">
        <f t="shared" si="36"/>
        <v>-8.5123197227776473</v>
      </c>
      <c r="I114" s="14">
        <f t="shared" si="46"/>
        <v>72.459587062789325</v>
      </c>
      <c r="J114" s="14">
        <f>'4 Results'!$E$4*C114</f>
        <v>1122.7680858937624</v>
      </c>
      <c r="K114" s="14">
        <f>'4 Results'!$E$5*D114</f>
        <v>949.89976042197247</v>
      </c>
      <c r="L114" s="14">
        <f>'4 Results'!$E$6*E114</f>
        <v>2200.944473407043</v>
      </c>
      <c r="M114" s="14">
        <f>('4 Results'!$E$6-'4 Results'!$E$25)*E114</f>
        <v>546.86648386357388</v>
      </c>
      <c r="N114" s="14"/>
      <c r="O114" s="10">
        <f t="shared" si="40"/>
        <v>1377595.1641000002</v>
      </c>
      <c r="P114" s="10">
        <f t="shared" si="41"/>
        <v>24509925.562500007</v>
      </c>
      <c r="Q114" s="10">
        <f t="shared" si="42"/>
        <v>494386331.04000014</v>
      </c>
      <c r="R114" s="10">
        <f t="shared" si="43"/>
        <v>5810744.7825000016</v>
      </c>
      <c r="S114" s="10">
        <f t="shared" si="44"/>
        <v>26097207.108000003</v>
      </c>
      <c r="T114" s="10">
        <f t="shared" si="45"/>
        <v>110078936.10000004</v>
      </c>
      <c r="U114" s="10">
        <f t="shared" si="33"/>
        <v>5005990.5210000006</v>
      </c>
      <c r="V114" s="10">
        <f t="shared" si="34"/>
        <v>21115443.825000007</v>
      </c>
      <c r="W114" s="10">
        <f t="shared" si="35"/>
        <v>94833645.480000019</v>
      </c>
      <c r="X114" s="11">
        <f t="shared" si="38"/>
        <v>18191078.010000002</v>
      </c>
      <c r="Z114" s="9">
        <v>627</v>
      </c>
      <c r="AA114" s="10">
        <v>2.5502806685664425E-3</v>
      </c>
      <c r="AB114" s="10">
        <v>1.2037301592868588E-2</v>
      </c>
      <c r="AC114" s="10">
        <f t="shared" si="39"/>
        <v>0.56403560088028071</v>
      </c>
      <c r="AD114" s="10">
        <f t="shared" si="24"/>
        <v>1.7315045513990417E-5</v>
      </c>
      <c r="AE114" s="11">
        <f t="shared" si="25"/>
        <v>3.0698497553996806E-5</v>
      </c>
    </row>
    <row r="115" spans="1:31" x14ac:dyDescent="0.2">
      <c r="A115" s="9">
        <v>106</v>
      </c>
      <c r="B115" s="5">
        <v>658</v>
      </c>
      <c r="C115" s="10">
        <f>'3 Data'!B115</f>
        <v>1205.5200000000004</v>
      </c>
      <c r="D115" s="10">
        <f>'3 Data'!J115</f>
        <v>4747.6499999999996</v>
      </c>
      <c r="E115" s="10">
        <f>'3 Data'!F115</f>
        <v>21406.539999999997</v>
      </c>
      <c r="F115" s="10">
        <f>'3 Data'!O115</f>
        <v>4127.8500000000004</v>
      </c>
      <c r="G115" s="14">
        <f>'4 Results'!$E$4*C115+'4 Results'!$E$5*D115+'4 Results'!$E$6*E115</f>
        <v>4183.0863787153685</v>
      </c>
      <c r="H115" s="14">
        <f t="shared" si="36"/>
        <v>-55.236378715368119</v>
      </c>
      <c r="I115" s="14">
        <f t="shared" si="46"/>
        <v>3051.0575335875719</v>
      </c>
      <c r="J115" s="14">
        <f>'4 Results'!$E$4*C115</f>
        <v>1153.1974532948079</v>
      </c>
      <c r="K115" s="14">
        <f>'4 Results'!$E$5*D115</f>
        <v>910.9309897626373</v>
      </c>
      <c r="L115" s="14">
        <f>'4 Results'!$E$6*E115</f>
        <v>2118.9579356579234</v>
      </c>
      <c r="M115" s="14">
        <f>('4 Results'!$E$6-'4 Results'!$E$25)*E115</f>
        <v>526.49537038718347</v>
      </c>
      <c r="N115" s="14"/>
      <c r="O115" s="10">
        <f t="shared" si="40"/>
        <v>1453278.4704000012</v>
      </c>
      <c r="P115" s="10">
        <f t="shared" si="41"/>
        <v>22540180.522499997</v>
      </c>
      <c r="Q115" s="10">
        <f t="shared" si="42"/>
        <v>458239954.77159989</v>
      </c>
      <c r="R115" s="10">
        <f t="shared" si="43"/>
        <v>5723387.0280000018</v>
      </c>
      <c r="S115" s="10">
        <f t="shared" si="44"/>
        <v>25806012.100800008</v>
      </c>
      <c r="T115" s="10">
        <f t="shared" si="45"/>
        <v>101630759.63099998</v>
      </c>
      <c r="U115" s="10">
        <f t="shared" si="33"/>
        <v>4976205.7320000026</v>
      </c>
      <c r="V115" s="10">
        <f t="shared" si="34"/>
        <v>19597587.052500002</v>
      </c>
      <c r="W115" s="10">
        <f t="shared" si="35"/>
        <v>88362986.138999999</v>
      </c>
      <c r="X115" s="11">
        <f t="shared" si="38"/>
        <v>17039145.622500002</v>
      </c>
      <c r="Z115" s="9">
        <v>628</v>
      </c>
      <c r="AA115" s="10">
        <v>2.5085854256148761E-3</v>
      </c>
      <c r="AB115" s="10">
        <v>1.1535602515236564E-2</v>
      </c>
      <c r="AC115" s="10">
        <f t="shared" si="39"/>
        <v>0.54369658193600479</v>
      </c>
      <c r="AD115" s="10">
        <f t="shared" ref="AD115:AD164" si="47">AC115*AB115*AA115</f>
        <v>1.573351579851127E-5</v>
      </c>
      <c r="AE115" s="11">
        <f t="shared" ref="AE115:AE164" si="48">AA115*AB115</f>
        <v>2.893804434540875E-5</v>
      </c>
    </row>
    <row r="116" spans="1:31" x14ac:dyDescent="0.2">
      <c r="A116" s="9">
        <v>107</v>
      </c>
      <c r="B116" s="5">
        <v>659</v>
      </c>
      <c r="C116" s="10">
        <f>'3 Data'!B116</f>
        <v>1166.23</v>
      </c>
      <c r="D116" s="10">
        <f>'3 Data'!J116</f>
        <v>4608.0600000000013</v>
      </c>
      <c r="E116" s="10">
        <f>'3 Data'!F116</f>
        <v>20965.16</v>
      </c>
      <c r="F116" s="10">
        <f>'3 Data'!O116</f>
        <v>4094.6</v>
      </c>
      <c r="G116" s="14">
        <f>'4 Results'!$E$4*C116+'4 Results'!$E$5*D116+'4 Results'!$E$6*E116</f>
        <v>4075.0278962832463</v>
      </c>
      <c r="H116" s="14">
        <f t="shared" si="36"/>
        <v>19.572103716753645</v>
      </c>
      <c r="I116" s="14">
        <f t="shared" si="46"/>
        <v>383.06724389936187</v>
      </c>
      <c r="J116" s="14">
        <f>'4 Results'!$E$4*C116</f>
        <v>1115.6127363760065</v>
      </c>
      <c r="K116" s="14">
        <f>'4 Results'!$E$5*D116</f>
        <v>884.14787456649492</v>
      </c>
      <c r="L116" s="14">
        <f>'4 Results'!$E$6*E116</f>
        <v>2075.2672853407448</v>
      </c>
      <c r="M116" s="14">
        <f>('4 Results'!$E$6-'4 Results'!$E$25)*E116</f>
        <v>515.63959796522761</v>
      </c>
      <c r="N116" s="14"/>
      <c r="O116" s="10">
        <f t="shared" si="40"/>
        <v>1360092.4129000001</v>
      </c>
      <c r="P116" s="10">
        <f t="shared" si="41"/>
        <v>21234216.963600013</v>
      </c>
      <c r="Q116" s="10">
        <f t="shared" si="42"/>
        <v>439537933.82559997</v>
      </c>
      <c r="R116" s="10">
        <f t="shared" si="43"/>
        <v>5374057.8138000015</v>
      </c>
      <c r="S116" s="10">
        <f t="shared" si="44"/>
        <v>24450198.546799999</v>
      </c>
      <c r="T116" s="10">
        <f t="shared" si="45"/>
        <v>96608715.189600021</v>
      </c>
      <c r="U116" s="10">
        <f t="shared" si="33"/>
        <v>4775245.358</v>
      </c>
      <c r="V116" s="10">
        <f t="shared" si="34"/>
        <v>18868162.476000004</v>
      </c>
      <c r="W116" s="10">
        <f t="shared" si="35"/>
        <v>85843944.135999992</v>
      </c>
      <c r="X116" s="11">
        <f t="shared" ref="X116:X134" si="49">F116*F116</f>
        <v>16765749.16</v>
      </c>
      <c r="Z116" s="9">
        <v>629</v>
      </c>
      <c r="AA116" s="10">
        <v>2.1860534570022779E-3</v>
      </c>
      <c r="AB116" s="10">
        <v>1.1724053440323541E-2</v>
      </c>
      <c r="AC116" s="10">
        <f t="shared" si="39"/>
        <v>0.62251291074394921</v>
      </c>
      <c r="AD116" s="10">
        <f t="shared" si="47"/>
        <v>1.595463709664695E-5</v>
      </c>
      <c r="AE116" s="11">
        <f t="shared" si="48"/>
        <v>2.5629407553298728E-5</v>
      </c>
    </row>
    <row r="117" spans="1:31" x14ac:dyDescent="0.2">
      <c r="A117" s="9">
        <v>108</v>
      </c>
      <c r="B117" s="5">
        <v>660</v>
      </c>
      <c r="C117" s="10">
        <f>'3 Data'!B117</f>
        <v>1218.5299999999997</v>
      </c>
      <c r="D117" s="10">
        <f>'3 Data'!J117</f>
        <v>4332.8</v>
      </c>
      <c r="E117" s="10">
        <f>'3 Data'!F117</f>
        <v>20425.060000000001</v>
      </c>
      <c r="F117" s="10">
        <f>'3 Data'!O117</f>
        <v>4176.5</v>
      </c>
      <c r="G117" s="14">
        <f>'4 Results'!$E$4*C117+'4 Results'!$E$5*D117+'4 Results'!$E$6*E117</f>
        <v>4018.7812514300281</v>
      </c>
      <c r="H117" s="14">
        <f t="shared" si="36"/>
        <v>157.71874856997192</v>
      </c>
      <c r="I117" s="14">
        <f t="shared" si="46"/>
        <v>24875.203650478019</v>
      </c>
      <c r="J117" s="14">
        <f>'4 Results'!$E$4*C117</f>
        <v>1165.6427871485512</v>
      </c>
      <c r="K117" s="14">
        <f>'4 Results'!$E$5*D117</f>
        <v>831.33377406581258</v>
      </c>
      <c r="L117" s="14">
        <f>'4 Results'!$E$6*E117</f>
        <v>2021.8046902156643</v>
      </c>
      <c r="M117" s="14">
        <f>('4 Results'!$E$6-'4 Results'!$E$25)*E117</f>
        <v>502.3558001377358</v>
      </c>
      <c r="N117" s="14"/>
      <c r="O117" s="10">
        <f t="shared" si="40"/>
        <v>1484815.3608999993</v>
      </c>
      <c r="P117" s="10">
        <f t="shared" si="41"/>
        <v>18773155.84</v>
      </c>
      <c r="Q117" s="10">
        <f t="shared" si="42"/>
        <v>417183076.00360006</v>
      </c>
      <c r="R117" s="10">
        <f t="shared" si="43"/>
        <v>5279646.7839999991</v>
      </c>
      <c r="S117" s="10">
        <f t="shared" si="44"/>
        <v>24888548.361799996</v>
      </c>
      <c r="T117" s="10">
        <f t="shared" si="45"/>
        <v>88497699.96800001</v>
      </c>
      <c r="U117" s="10">
        <f t="shared" si="33"/>
        <v>5089190.544999999</v>
      </c>
      <c r="V117" s="10">
        <f t="shared" si="34"/>
        <v>18095939.199999999</v>
      </c>
      <c r="W117" s="10">
        <f t="shared" si="35"/>
        <v>85305263.090000004</v>
      </c>
      <c r="X117" s="11">
        <f t="shared" si="49"/>
        <v>17443152.25</v>
      </c>
      <c r="Z117" s="9">
        <v>630</v>
      </c>
      <c r="AA117" s="10">
        <v>2.2280168167633061E-3</v>
      </c>
      <c r="AB117" s="10">
        <v>1.1061859607402131E-2</v>
      </c>
      <c r="AC117" s="10">
        <f t="shared" si="39"/>
        <v>0.56552226992313626</v>
      </c>
      <c r="AD117" s="10">
        <f t="shared" si="47"/>
        <v>1.3937867084277331E-5</v>
      </c>
      <c r="AE117" s="11">
        <f t="shared" si="48"/>
        <v>2.4646009229966689E-5</v>
      </c>
    </row>
    <row r="118" spans="1:31" x14ac:dyDescent="0.2">
      <c r="A118" s="9">
        <v>109</v>
      </c>
      <c r="B118" s="5">
        <v>661</v>
      </c>
      <c r="C118" s="10">
        <f>'3 Data'!B118</f>
        <v>1161.1500000000001</v>
      </c>
      <c r="D118" s="10">
        <f>'3 Data'!J118</f>
        <v>4173.2100000000009</v>
      </c>
      <c r="E118" s="10">
        <f>'3 Data'!F118</f>
        <v>19951.57</v>
      </c>
      <c r="F118" s="10">
        <f>'3 Data'!O118</f>
        <v>3894.44</v>
      </c>
      <c r="G118" s="14">
        <f>'4 Results'!$E$4*C118+'4 Results'!$E$5*D118+'4 Results'!$E$6*E118</f>
        <v>3886.4020665792191</v>
      </c>
      <c r="H118" s="14">
        <f t="shared" si="36"/>
        <v>8.0379334207809734</v>
      </c>
      <c r="I118" s="14">
        <f t="shared" si="46"/>
        <v>64.608373676907718</v>
      </c>
      <c r="J118" s="14">
        <f>'4 Results'!$E$4*C118</f>
        <v>1110.7532209281187</v>
      </c>
      <c r="K118" s="14">
        <f>'4 Results'!$E$5*D118</f>
        <v>800.71326146353181</v>
      </c>
      <c r="L118" s="14">
        <f>'4 Results'!$E$6*E118</f>
        <v>1974.9355841875686</v>
      </c>
      <c r="M118" s="14">
        <f>('4 Results'!$E$6-'4 Results'!$E$25)*E118</f>
        <v>490.71027998713561</v>
      </c>
      <c r="N118" s="14"/>
      <c r="O118" s="10">
        <f t="shared" si="40"/>
        <v>1348269.3225000002</v>
      </c>
      <c r="P118" s="10">
        <f t="shared" si="41"/>
        <v>17415681.704100009</v>
      </c>
      <c r="Q118" s="10">
        <f t="shared" si="42"/>
        <v>398065145.46490002</v>
      </c>
      <c r="R118" s="10">
        <f t="shared" si="43"/>
        <v>4845722.7915000012</v>
      </c>
      <c r="S118" s="10">
        <f t="shared" si="44"/>
        <v>23166765.5055</v>
      </c>
      <c r="T118" s="10">
        <f t="shared" si="45"/>
        <v>83262091.439700022</v>
      </c>
      <c r="U118" s="10">
        <f t="shared" si="33"/>
        <v>4522029.0060000001</v>
      </c>
      <c r="V118" s="10">
        <f t="shared" si="34"/>
        <v>16252315.952400004</v>
      </c>
      <c r="W118" s="10">
        <f t="shared" si="35"/>
        <v>77700192.270799994</v>
      </c>
      <c r="X118" s="11">
        <f t="shared" si="49"/>
        <v>15166662.9136</v>
      </c>
      <c r="Z118" s="9">
        <v>631</v>
      </c>
      <c r="AA118" s="10">
        <v>2.0852107458442701E-3</v>
      </c>
      <c r="AB118" s="10">
        <v>1.0723684095940279E-2</v>
      </c>
      <c r="AC118" s="10">
        <f t="shared" si="39"/>
        <v>0.57505323484728021</v>
      </c>
      <c r="AD118" s="10">
        <f t="shared" si="47"/>
        <v>1.2858846646281782E-5</v>
      </c>
      <c r="AE118" s="11">
        <f t="shared" si="48"/>
        <v>2.2361141311893968E-5</v>
      </c>
    </row>
    <row r="119" spans="1:31" x14ac:dyDescent="0.2">
      <c r="A119" s="9">
        <v>110</v>
      </c>
      <c r="B119" s="5">
        <v>662</v>
      </c>
      <c r="C119" s="10">
        <f>'3 Data'!B119</f>
        <v>1093.73</v>
      </c>
      <c r="D119" s="10">
        <f>'3 Data'!J119</f>
        <v>4041.6199999999994</v>
      </c>
      <c r="E119" s="10">
        <f>'3 Data'!F119</f>
        <v>19360.88</v>
      </c>
      <c r="F119" s="10">
        <f>'3 Data'!O119</f>
        <v>4071.4399999999996</v>
      </c>
      <c r="G119" s="14">
        <f>'4 Results'!$E$4*C119+'4 Results'!$E$5*D119+'4 Results'!$E$6*E119</f>
        <v>3738.1897840395864</v>
      </c>
      <c r="H119" s="14">
        <f t="shared" si="36"/>
        <v>333.25021596041324</v>
      </c>
      <c r="I119" s="14">
        <f t="shared" si="46"/>
        <v>111055.70643766207</v>
      </c>
      <c r="J119" s="14">
        <f>'4 Results'!$E$4*C119</f>
        <v>1046.259415515404</v>
      </c>
      <c r="K119" s="14">
        <f>'4 Results'!$E$5*D119</f>
        <v>775.4651052298442</v>
      </c>
      <c r="L119" s="14">
        <f>'4 Results'!$E$6*E119</f>
        <v>1916.465263294338</v>
      </c>
      <c r="M119" s="14">
        <f>('4 Results'!$E$6-'4 Results'!$E$25)*E119</f>
        <v>476.18221751959044</v>
      </c>
      <c r="N119" s="14"/>
      <c r="O119" s="10">
        <f t="shared" si="40"/>
        <v>1196245.3129</v>
      </c>
      <c r="P119" s="10">
        <f t="shared" si="41"/>
        <v>16334692.224399995</v>
      </c>
      <c r="Q119" s="10">
        <f t="shared" si="42"/>
        <v>374843674.37440002</v>
      </c>
      <c r="R119" s="10">
        <f t="shared" si="43"/>
        <v>4420441.0425999993</v>
      </c>
      <c r="S119" s="10">
        <f t="shared" si="44"/>
        <v>21175575.282400001</v>
      </c>
      <c r="T119" s="10">
        <f t="shared" si="45"/>
        <v>78249319.825599998</v>
      </c>
      <c r="U119" s="10">
        <f t="shared" si="33"/>
        <v>4453056.0711999992</v>
      </c>
      <c r="V119" s="10">
        <f t="shared" si="34"/>
        <v>16455213.332799995</v>
      </c>
      <c r="W119" s="10">
        <f t="shared" si="35"/>
        <v>78826661.267199993</v>
      </c>
      <c r="X119" s="11">
        <f t="shared" si="49"/>
        <v>16576623.673599998</v>
      </c>
      <c r="Z119" s="9">
        <v>632</v>
      </c>
      <c r="AA119" s="10">
        <v>1.8647903061885266E-3</v>
      </c>
      <c r="AB119" s="10">
        <v>1.0336757617854686E-2</v>
      </c>
      <c r="AC119" s="10">
        <f t="shared" si="39"/>
        <v>0.61489464056999821</v>
      </c>
      <c r="AD119" s="10">
        <f t="shared" si="47"/>
        <v>1.1852638626666572E-5</v>
      </c>
      <c r="AE119" s="11">
        <f t="shared" si="48"/>
        <v>1.9275885403195826E-5</v>
      </c>
    </row>
    <row r="120" spans="1:31" x14ac:dyDescent="0.2">
      <c r="A120" s="9">
        <v>111</v>
      </c>
      <c r="B120" s="5">
        <v>663</v>
      </c>
      <c r="C120" s="10">
        <f>'3 Data'!B120</f>
        <v>1171.3000000000002</v>
      </c>
      <c r="D120" s="10">
        <f>'3 Data'!J120</f>
        <v>3873.08</v>
      </c>
      <c r="E120" s="10">
        <f>'3 Data'!F120</f>
        <v>18965.84</v>
      </c>
      <c r="F120" s="10">
        <f>'3 Data'!O120</f>
        <v>3667.7799999999997</v>
      </c>
      <c r="G120" s="14">
        <f>'4 Results'!$E$4*C120+'4 Results'!$E$5*D120+'4 Results'!$E$6*E120</f>
        <v>3740.9516893636555</v>
      </c>
      <c r="H120" s="14">
        <f t="shared" si="36"/>
        <v>-73.171689363655787</v>
      </c>
      <c r="I120" s="14">
        <f t="shared" si="46"/>
        <v>5354.0961243313377</v>
      </c>
      <c r="J120" s="14">
        <f>'4 Results'!$E$4*C120</f>
        <v>1120.4626858486033</v>
      </c>
      <c r="K120" s="14">
        <f>'4 Results'!$E$5*D120</f>
        <v>743.12735728831638</v>
      </c>
      <c r="L120" s="14">
        <f>'4 Results'!$E$6*E120</f>
        <v>1877.361646226736</v>
      </c>
      <c r="M120" s="14">
        <f>('4 Results'!$E$6-'4 Results'!$E$25)*E120</f>
        <v>466.46618068609223</v>
      </c>
      <c r="N120" s="14"/>
      <c r="O120" s="10">
        <f t="shared" si="40"/>
        <v>1371943.6900000004</v>
      </c>
      <c r="P120" s="10">
        <f t="shared" si="41"/>
        <v>15000748.6864</v>
      </c>
      <c r="Q120" s="10">
        <f t="shared" si="42"/>
        <v>359703086.90560001</v>
      </c>
      <c r="R120" s="10">
        <f t="shared" si="43"/>
        <v>4536538.6040000003</v>
      </c>
      <c r="S120" s="10">
        <f t="shared" si="44"/>
        <v>22214688.392000005</v>
      </c>
      <c r="T120" s="10">
        <f t="shared" si="45"/>
        <v>73456215.587200001</v>
      </c>
      <c r="U120" s="10">
        <f t="shared" si="33"/>
        <v>4296070.7140000006</v>
      </c>
      <c r="V120" s="10">
        <f t="shared" si="34"/>
        <v>14205605.362399999</v>
      </c>
      <c r="W120" s="10">
        <f t="shared" si="35"/>
        <v>69562528.635199994</v>
      </c>
      <c r="X120" s="11">
        <f t="shared" si="49"/>
        <v>13452610.128399998</v>
      </c>
      <c r="Z120" s="9">
        <v>633</v>
      </c>
      <c r="AA120" s="10">
        <v>1.8364644284551476E-3</v>
      </c>
      <c r="AB120" s="10">
        <v>1.0104139387727511E-2</v>
      </c>
      <c r="AC120" s="10">
        <f t="shared" si="39"/>
        <v>0.60333602177482515</v>
      </c>
      <c r="AD120" s="10">
        <f t="shared" si="47"/>
        <v>1.1195438401079028E-5</v>
      </c>
      <c r="AE120" s="11">
        <f t="shared" si="48"/>
        <v>1.855589256571415E-5</v>
      </c>
    </row>
    <row r="121" spans="1:31" x14ac:dyDescent="0.2">
      <c r="A121" s="9">
        <v>112</v>
      </c>
      <c r="B121" s="5">
        <v>664</v>
      </c>
      <c r="C121" s="10">
        <f>'3 Data'!B121</f>
        <v>1073.8000000000002</v>
      </c>
      <c r="D121" s="10">
        <f>'3 Data'!J121</f>
        <v>3907.0099999999993</v>
      </c>
      <c r="E121" s="10">
        <f>'3 Data'!F121</f>
        <v>18286.93</v>
      </c>
      <c r="F121" s="10">
        <f>'3 Data'!O121</f>
        <v>3522.35</v>
      </c>
      <c r="G121" s="14">
        <f>'4 Results'!$E$4*C121+'4 Results'!$E$5*D121+'4 Results'!$E$6*E121</f>
        <v>3586.990667260704</v>
      </c>
      <c r="H121" s="14">
        <f t="shared" si="36"/>
        <v>-64.640667260704049</v>
      </c>
      <c r="I121" s="14">
        <f t="shared" si="46"/>
        <v>4178.4158639090565</v>
      </c>
      <c r="J121" s="14">
        <f>'4 Results'!$E$4*C121</f>
        <v>1027.1944267602069</v>
      </c>
      <c r="K121" s="14">
        <f>'4 Results'!$E$5*D121</f>
        <v>749.63750198782998</v>
      </c>
      <c r="L121" s="14">
        <f>'4 Results'!$E$6*E121</f>
        <v>1810.1587385126672</v>
      </c>
      <c r="M121" s="14">
        <f>('4 Results'!$E$6-'4 Results'!$E$25)*E121</f>
        <v>449.76834105812981</v>
      </c>
      <c r="N121" s="14"/>
      <c r="O121" s="10">
        <f t="shared" si="40"/>
        <v>1153046.4400000004</v>
      </c>
      <c r="P121" s="10">
        <f t="shared" si="41"/>
        <v>15264727.140099995</v>
      </c>
      <c r="Q121" s="10">
        <f t="shared" si="42"/>
        <v>334411808.82490003</v>
      </c>
      <c r="R121" s="10">
        <f t="shared" si="43"/>
        <v>4195347.3379999995</v>
      </c>
      <c r="S121" s="10">
        <f t="shared" si="44"/>
        <v>19636505.434000004</v>
      </c>
      <c r="T121" s="10">
        <f t="shared" si="45"/>
        <v>71447218.379299983</v>
      </c>
      <c r="U121" s="10">
        <f t="shared" si="33"/>
        <v>3782299.4300000006</v>
      </c>
      <c r="V121" s="10">
        <f t="shared" si="34"/>
        <v>13761856.673499998</v>
      </c>
      <c r="W121" s="10">
        <f t="shared" si="35"/>
        <v>64412967.885499999</v>
      </c>
      <c r="X121" s="11">
        <f t="shared" si="49"/>
        <v>12406949.522499999</v>
      </c>
      <c r="Z121" s="9">
        <v>634</v>
      </c>
      <c r="AA121" s="10">
        <v>1.6990021008194273E-3</v>
      </c>
      <c r="AB121" s="10">
        <v>9.8334676932363991E-3</v>
      </c>
      <c r="AC121" s="10">
        <f t="shared" si="39"/>
        <v>0.62432296773852258</v>
      </c>
      <c r="AD121" s="10">
        <f t="shared" si="47"/>
        <v>1.0430615184526509E-5</v>
      </c>
      <c r="AE121" s="11">
        <f t="shared" si="48"/>
        <v>1.6707082269148611E-5</v>
      </c>
    </row>
    <row r="122" spans="1:31" x14ac:dyDescent="0.2">
      <c r="A122" s="9">
        <v>113</v>
      </c>
      <c r="B122" s="5">
        <v>665</v>
      </c>
      <c r="C122" s="10">
        <f>'3 Data'!B122</f>
        <v>1097.52</v>
      </c>
      <c r="D122" s="10">
        <f>'3 Data'!J122</f>
        <v>3575.6200000000003</v>
      </c>
      <c r="E122" s="10">
        <f>'3 Data'!F122</f>
        <v>17782.149999999998</v>
      </c>
      <c r="F122" s="10">
        <f>'3 Data'!O122</f>
        <v>3459.45</v>
      </c>
      <c r="G122" s="14">
        <f>'4 Results'!$E$4*C122+'4 Results'!$E$5*D122+'4 Results'!$E$6*E122</f>
        <v>3496.1310115006781</v>
      </c>
      <c r="H122" s="14">
        <f t="shared" si="36"/>
        <v>-36.681011500678324</v>
      </c>
      <c r="I122" s="14">
        <f t="shared" si="46"/>
        <v>1345.4966047128955</v>
      </c>
      <c r="J122" s="14">
        <f>'4 Results'!$E$4*C122</f>
        <v>1049.8849201507376</v>
      </c>
      <c r="K122" s="14">
        <f>'4 Results'!$E$5*D122</f>
        <v>686.05374566682076</v>
      </c>
      <c r="L122" s="14">
        <f>'4 Results'!$E$6*E122</f>
        <v>1760.19234568312</v>
      </c>
      <c r="M122" s="14">
        <f>('4 Results'!$E$6-'4 Results'!$E$25)*E122</f>
        <v>437.3532411370756</v>
      </c>
      <c r="N122" s="14"/>
      <c r="O122" s="10">
        <f t="shared" si="40"/>
        <v>1204550.1503999999</v>
      </c>
      <c r="P122" s="10">
        <f t="shared" si="41"/>
        <v>12785058.384400003</v>
      </c>
      <c r="Q122" s="10">
        <f t="shared" si="42"/>
        <v>316204858.62249994</v>
      </c>
      <c r="R122" s="10">
        <f t="shared" si="43"/>
        <v>3924314.4624000005</v>
      </c>
      <c r="S122" s="10">
        <f t="shared" si="44"/>
        <v>19516265.267999995</v>
      </c>
      <c r="T122" s="10">
        <f t="shared" si="45"/>
        <v>63582211.182999998</v>
      </c>
      <c r="U122" s="10">
        <f t="shared" si="33"/>
        <v>3796815.5639999998</v>
      </c>
      <c r="V122" s="10">
        <f t="shared" si="34"/>
        <v>12369678.609000001</v>
      </c>
      <c r="W122" s="10">
        <f t="shared" si="35"/>
        <v>61516458.817499988</v>
      </c>
      <c r="X122" s="11">
        <f t="shared" si="49"/>
        <v>11967794.302499998</v>
      </c>
      <c r="Z122" s="9">
        <v>635</v>
      </c>
      <c r="AA122" s="10">
        <v>1.7181895060620514E-3</v>
      </c>
      <c r="AB122" s="10">
        <v>9.667225531347759E-3</v>
      </c>
      <c r="AC122" s="10">
        <f t="shared" si="39"/>
        <v>0.59504686282491015</v>
      </c>
      <c r="AD122" s="10">
        <f t="shared" si="47"/>
        <v>9.8838030465158307E-6</v>
      </c>
      <c r="AE122" s="11">
        <f t="shared" si="48"/>
        <v>1.6610125460696857E-5</v>
      </c>
    </row>
    <row r="123" spans="1:31" x14ac:dyDescent="0.2">
      <c r="A123" s="9">
        <v>114</v>
      </c>
      <c r="B123" s="5">
        <v>666</v>
      </c>
      <c r="C123" s="10">
        <f>'3 Data'!B123</f>
        <v>1126.43</v>
      </c>
      <c r="D123" s="10">
        <f>'3 Data'!J123</f>
        <v>3482.6499999999996</v>
      </c>
      <c r="E123" s="10">
        <f>'3 Data'!F123</f>
        <v>17362.28</v>
      </c>
      <c r="F123" s="10">
        <f>'3 Data'!O123</f>
        <v>3585.38</v>
      </c>
      <c r="G123" s="14">
        <f>'4 Results'!$E$4*C123+'4 Results'!$E$5*D123+'4 Results'!$E$6*E123</f>
        <v>3464.3866529840438</v>
      </c>
      <c r="H123" s="14">
        <f t="shared" si="36"/>
        <v>120.99334701595626</v>
      </c>
      <c r="I123" s="14">
        <f t="shared" si="46"/>
        <v>14639.390022123611</v>
      </c>
      <c r="J123" s="14">
        <f>'4 Results'!$E$4*C123</f>
        <v>1077.5401547173585</v>
      </c>
      <c r="K123" s="14">
        <f>'4 Results'!$E$5*D123</f>
        <v>668.21560382438656</v>
      </c>
      <c r="L123" s="14">
        <f>'4 Results'!$E$6*E123</f>
        <v>1718.6308944422988</v>
      </c>
      <c r="M123" s="14">
        <f>('4 Results'!$E$6-'4 Results'!$E$25)*E123</f>
        <v>427.02650869154883</v>
      </c>
      <c r="N123" s="14"/>
      <c r="O123" s="10">
        <f t="shared" si="40"/>
        <v>1268844.5449000001</v>
      </c>
      <c r="P123" s="10">
        <f t="shared" si="41"/>
        <v>12128851.022499997</v>
      </c>
      <c r="Q123" s="10">
        <f t="shared" si="42"/>
        <v>301448766.79839998</v>
      </c>
      <c r="R123" s="10">
        <f t="shared" si="43"/>
        <v>3922961.4394999999</v>
      </c>
      <c r="S123" s="10">
        <f t="shared" si="44"/>
        <v>19557393.060399998</v>
      </c>
      <c r="T123" s="10">
        <f t="shared" si="45"/>
        <v>60466744.441999987</v>
      </c>
      <c r="U123" s="10">
        <f t="shared" si="33"/>
        <v>4038679.5934000001</v>
      </c>
      <c r="V123" s="10">
        <f t="shared" si="34"/>
        <v>12486623.657</v>
      </c>
      <c r="W123" s="10">
        <f t="shared" si="35"/>
        <v>62250371.466399997</v>
      </c>
      <c r="X123" s="11">
        <f t="shared" si="49"/>
        <v>12854949.7444</v>
      </c>
      <c r="Z123" s="9">
        <v>636</v>
      </c>
      <c r="AA123" s="10">
        <v>1.6256186248101473E-3</v>
      </c>
      <c r="AB123" s="10">
        <v>9.347931755802303E-3</v>
      </c>
      <c r="AC123" s="10">
        <f t="shared" si="39"/>
        <v>0.59583005540966982</v>
      </c>
      <c r="AD123" s="10">
        <f t="shared" si="47"/>
        <v>9.054335984329827E-6</v>
      </c>
      <c r="AE123" s="11">
        <f t="shared" si="48"/>
        <v>1.5196171965686445E-5</v>
      </c>
    </row>
    <row r="124" spans="1:31" x14ac:dyDescent="0.2">
      <c r="A124" s="9">
        <v>115</v>
      </c>
      <c r="B124" s="5">
        <v>667</v>
      </c>
      <c r="C124" s="10">
        <f>'3 Data'!B124</f>
        <v>1115.3300000000002</v>
      </c>
      <c r="D124" s="10">
        <f>'3 Data'!J124</f>
        <v>3333.13</v>
      </c>
      <c r="E124" s="10">
        <f>'3 Data'!F124</f>
        <v>16817.91</v>
      </c>
      <c r="F124" s="10">
        <f>'3 Data'!O124</f>
        <v>3277.0199999999995</v>
      </c>
      <c r="G124" s="14">
        <f>'4 Results'!$E$4*C124+'4 Results'!$E$5*D124+'4 Results'!$E$6*E124</f>
        <v>3371.19477002946</v>
      </c>
      <c r="H124" s="14">
        <f t="shared" si="36"/>
        <v>-94.174770029460433</v>
      </c>
      <c r="I124" s="14">
        <f t="shared" si="46"/>
        <v>8868.8873101017598</v>
      </c>
      <c r="J124" s="14">
        <f>'4 Results'!$E$4*C124</f>
        <v>1066.9219221442181</v>
      </c>
      <c r="K124" s="14">
        <f>'4 Results'!$E$5*D124</f>
        <v>639.52722081609625</v>
      </c>
      <c r="L124" s="14">
        <f>'4 Results'!$E$6*E124</f>
        <v>1664.7456270691455</v>
      </c>
      <c r="M124" s="14">
        <f>('4 Results'!$E$6-'4 Results'!$E$25)*E124</f>
        <v>413.637689911042</v>
      </c>
      <c r="N124" s="14"/>
      <c r="O124" s="10">
        <f t="shared" si="40"/>
        <v>1243961.0089000002</v>
      </c>
      <c r="P124" s="10">
        <f t="shared" si="41"/>
        <v>11109755.596900001</v>
      </c>
      <c r="Q124" s="10">
        <f t="shared" si="42"/>
        <v>282842096.76810002</v>
      </c>
      <c r="R124" s="10">
        <f t="shared" si="43"/>
        <v>3717539.8829000005</v>
      </c>
      <c r="S124" s="10">
        <f t="shared" si="44"/>
        <v>18757519.560300004</v>
      </c>
      <c r="T124" s="10">
        <f t="shared" si="45"/>
        <v>56056280.3583</v>
      </c>
      <c r="U124" s="10">
        <f t="shared" si="33"/>
        <v>3654958.7165999999</v>
      </c>
      <c r="V124" s="10">
        <f t="shared" si="34"/>
        <v>10922733.672599999</v>
      </c>
      <c r="W124" s="10">
        <f t="shared" si="35"/>
        <v>55112627.428199992</v>
      </c>
      <c r="X124" s="11">
        <f t="shared" si="49"/>
        <v>10738860.080399998</v>
      </c>
      <c r="Z124" s="9">
        <v>637</v>
      </c>
      <c r="AA124" s="10">
        <v>1.3333278400967667E-3</v>
      </c>
      <c r="AB124" s="10">
        <v>9.07738894688059E-3</v>
      </c>
      <c r="AC124" s="10">
        <f t="shared" si="39"/>
        <v>0.69674852936709541</v>
      </c>
      <c r="AD124" s="10">
        <f t="shared" si="47"/>
        <v>8.4328417894702742E-6</v>
      </c>
      <c r="AE124" s="11">
        <f t="shared" si="48"/>
        <v>1.2103135398262561E-5</v>
      </c>
    </row>
    <row r="125" spans="1:31" x14ac:dyDescent="0.2">
      <c r="A125" s="9">
        <v>116</v>
      </c>
      <c r="B125" s="5">
        <v>668</v>
      </c>
      <c r="C125" s="10">
        <f>'3 Data'!B125</f>
        <v>1083.95</v>
      </c>
      <c r="D125" s="10">
        <f>'3 Data'!J125</f>
        <v>3275.1399999999994</v>
      </c>
      <c r="E125" s="10">
        <f>'3 Data'!F125</f>
        <v>16290.310000000001</v>
      </c>
      <c r="F125" s="10">
        <f>'3 Data'!O125</f>
        <v>3246.4399999999996</v>
      </c>
      <c r="G125" s="14">
        <f>'4 Results'!$E$4*C125+'4 Results'!$E$5*D125+'4 Results'!$E$6*E125</f>
        <v>3277.8249415987348</v>
      </c>
      <c r="H125" s="14">
        <f t="shared" si="36"/>
        <v>-31.384941598735168</v>
      </c>
      <c r="I125" s="14">
        <f t="shared" si="46"/>
        <v>985.01455915601719</v>
      </c>
      <c r="J125" s="14">
        <f>'4 Results'!$E$4*C125</f>
        <v>1036.903891680691</v>
      </c>
      <c r="K125" s="14">
        <f>'4 Results'!$E$5*D125</f>
        <v>628.40068703699797</v>
      </c>
      <c r="L125" s="14">
        <f>'4 Results'!$E$6*E125</f>
        <v>1612.5203628810461</v>
      </c>
      <c r="M125" s="14">
        <f>('4 Results'!$E$6-'4 Results'!$E$25)*E125</f>
        <v>400.66133047059634</v>
      </c>
      <c r="N125" s="14"/>
      <c r="O125" s="10">
        <f t="shared" si="40"/>
        <v>1174947.6025</v>
      </c>
      <c r="P125" s="10">
        <f t="shared" si="41"/>
        <v>10726542.019599997</v>
      </c>
      <c r="Q125" s="10">
        <f t="shared" si="42"/>
        <v>265374199.89610004</v>
      </c>
      <c r="R125" s="10">
        <f t="shared" si="43"/>
        <v>3550088.0029999996</v>
      </c>
      <c r="S125" s="10">
        <f t="shared" si="44"/>
        <v>17657881.524500001</v>
      </c>
      <c r="T125" s="10">
        <f t="shared" si="45"/>
        <v>53353045.893399991</v>
      </c>
      <c r="U125" s="10">
        <f t="shared" si="33"/>
        <v>3518978.6379999998</v>
      </c>
      <c r="V125" s="10">
        <f t="shared" si="34"/>
        <v>10632545.501599997</v>
      </c>
      <c r="W125" s="10">
        <f t="shared" si="35"/>
        <v>52885513.996399999</v>
      </c>
      <c r="X125" s="11">
        <f t="shared" si="49"/>
        <v>10539372.673599998</v>
      </c>
      <c r="Z125" s="9">
        <v>638</v>
      </c>
      <c r="AA125" s="10">
        <v>1.3603607410961694E-3</v>
      </c>
      <c r="AB125" s="10">
        <v>8.671129633385715E-3</v>
      </c>
      <c r="AC125" s="10">
        <f t="shared" si="39"/>
        <v>0.65240259909035603</v>
      </c>
      <c r="AD125" s="10">
        <f t="shared" si="47"/>
        <v>7.6956525501581503E-6</v>
      </c>
      <c r="AE125" s="11">
        <f t="shared" si="48"/>
        <v>1.1795864334213546E-5</v>
      </c>
    </row>
    <row r="126" spans="1:31" x14ac:dyDescent="0.2">
      <c r="A126" s="9">
        <v>117</v>
      </c>
      <c r="B126" s="5">
        <v>669</v>
      </c>
      <c r="C126" s="10">
        <f>'3 Data'!B126</f>
        <v>1085.8499999999999</v>
      </c>
      <c r="D126" s="10">
        <f>'3 Data'!J126</f>
        <v>3103.2899999999995</v>
      </c>
      <c r="E126" s="10">
        <f>'3 Data'!F126</f>
        <v>15831.769999999999</v>
      </c>
      <c r="F126" s="10">
        <f>'3 Data'!O126</f>
        <v>3135.85</v>
      </c>
      <c r="G126" s="14">
        <f>'4 Results'!$E$4*C126+'4 Results'!$E$5*D126+'4 Results'!$E$6*E126</f>
        <v>3201.2803814643376</v>
      </c>
      <c r="H126" s="14">
        <f t="shared" si="36"/>
        <v>-65.430381464337643</v>
      </c>
      <c r="I126" s="14">
        <f t="shared" si="46"/>
        <v>4281.1348185687393</v>
      </c>
      <c r="J126" s="14">
        <f>'4 Results'!$E$4*C126</f>
        <v>1038.7214269860033</v>
      </c>
      <c r="K126" s="14">
        <f>'4 Results'!$E$5*D126</f>
        <v>595.42784982475428</v>
      </c>
      <c r="L126" s="14">
        <f>'4 Results'!$E$6*E126</f>
        <v>1567.1311046535798</v>
      </c>
      <c r="M126" s="14">
        <f>('4 Results'!$E$6-'4 Results'!$E$25)*E126</f>
        <v>389.38350663090341</v>
      </c>
      <c r="N126" s="14"/>
      <c r="O126" s="10">
        <f t="shared" si="40"/>
        <v>1179070.2224999999</v>
      </c>
      <c r="P126" s="10">
        <f t="shared" si="41"/>
        <v>9630408.8240999971</v>
      </c>
      <c r="Q126" s="10">
        <f t="shared" si="42"/>
        <v>250644941.33289996</v>
      </c>
      <c r="R126" s="10">
        <f t="shared" si="43"/>
        <v>3369707.4464999991</v>
      </c>
      <c r="S126" s="10">
        <f t="shared" si="44"/>
        <v>17190927.454499997</v>
      </c>
      <c r="T126" s="10">
        <f t="shared" si="45"/>
        <v>49130573.523299985</v>
      </c>
      <c r="U126" s="10">
        <f t="shared" si="33"/>
        <v>3405062.7224999997</v>
      </c>
      <c r="V126" s="10">
        <f t="shared" si="34"/>
        <v>9731451.9464999977</v>
      </c>
      <c r="W126" s="10">
        <f t="shared" si="35"/>
        <v>49646055.954499997</v>
      </c>
      <c r="X126" s="11">
        <f t="shared" si="49"/>
        <v>9833555.2225000001</v>
      </c>
      <c r="Z126" s="9">
        <v>639</v>
      </c>
      <c r="AA126" s="10">
        <v>1.2362477646588473E-3</v>
      </c>
      <c r="AB126" s="10">
        <v>8.4569420396820565E-3</v>
      </c>
      <c r="AC126" s="10">
        <f t="shared" si="39"/>
        <v>0.67618027213334808</v>
      </c>
      <c r="AD126" s="10">
        <f t="shared" si="47"/>
        <v>7.069380690811669E-6</v>
      </c>
      <c r="AE126" s="11">
        <f t="shared" si="48"/>
        <v>1.0454875692406375E-5</v>
      </c>
    </row>
    <row r="127" spans="1:31" x14ac:dyDescent="0.2">
      <c r="A127" s="9">
        <v>118</v>
      </c>
      <c r="B127" s="5">
        <v>670</v>
      </c>
      <c r="C127" s="10">
        <f>'3 Data'!B127</f>
        <v>1030.6999999999998</v>
      </c>
      <c r="D127" s="10">
        <f>'3 Data'!J127</f>
        <v>2943.2999999999997</v>
      </c>
      <c r="E127" s="10">
        <f>'3 Data'!F127</f>
        <v>15503.349999999999</v>
      </c>
      <c r="F127" s="10">
        <f>'3 Data'!O127</f>
        <v>3119.35</v>
      </c>
      <c r="G127" s="14">
        <f>'4 Results'!$E$4*C127+'4 Results'!$E$5*D127+'4 Results'!$E$6*E127</f>
        <v>3085.3176290775527</v>
      </c>
      <c r="H127" s="14">
        <f t="shared" si="36"/>
        <v>34.032370922447171</v>
      </c>
      <c r="I127" s="14">
        <f t="shared" si="46"/>
        <v>1158.2022706030277</v>
      </c>
      <c r="J127" s="14">
        <f>'4 Results'!$E$4*C127</f>
        <v>985.96507325548964</v>
      </c>
      <c r="K127" s="14">
        <f>'4 Results'!$E$5*D127</f>
        <v>564.73058927435056</v>
      </c>
      <c r="L127" s="14">
        <f>'4 Results'!$E$6*E127</f>
        <v>1534.6219665477122</v>
      </c>
      <c r="M127" s="14">
        <f>('4 Results'!$E$6-'4 Results'!$E$25)*E127</f>
        <v>381.30599342500659</v>
      </c>
      <c r="N127" s="14"/>
      <c r="O127" s="10">
        <f t="shared" si="40"/>
        <v>1062342.4899999995</v>
      </c>
      <c r="P127" s="10">
        <f t="shared" si="41"/>
        <v>8663014.8899999987</v>
      </c>
      <c r="Q127" s="10">
        <f t="shared" si="42"/>
        <v>240353861.22249997</v>
      </c>
      <c r="R127" s="10">
        <f t="shared" si="43"/>
        <v>3033659.3099999991</v>
      </c>
      <c r="S127" s="10">
        <f t="shared" si="44"/>
        <v>15979302.844999995</v>
      </c>
      <c r="T127" s="10">
        <f t="shared" si="45"/>
        <v>45631010.054999992</v>
      </c>
      <c r="U127" s="10">
        <f t="shared" si="33"/>
        <v>3215114.0449999995</v>
      </c>
      <c r="V127" s="10">
        <f t="shared" si="34"/>
        <v>9181182.8549999986</v>
      </c>
      <c r="W127" s="10">
        <f t="shared" si="35"/>
        <v>48360374.82249999</v>
      </c>
      <c r="X127" s="11">
        <f t="shared" si="49"/>
        <v>9730344.4224999994</v>
      </c>
      <c r="Z127" s="9">
        <v>640</v>
      </c>
      <c r="AA127" s="10">
        <v>1.1485803182549304E-3</v>
      </c>
      <c r="AB127" s="10">
        <v>8.3861718633229162E-3</v>
      </c>
      <c r="AC127" s="10">
        <f t="shared" si="39"/>
        <v>0.71479565080882679</v>
      </c>
      <c r="AD127" s="10">
        <f t="shared" si="47"/>
        <v>6.8850489119831827E-6</v>
      </c>
      <c r="AE127" s="11">
        <f t="shared" si="48"/>
        <v>9.632191947715977E-6</v>
      </c>
    </row>
    <row r="128" spans="1:31" x14ac:dyDescent="0.2">
      <c r="A128" s="9">
        <v>119</v>
      </c>
      <c r="B128" s="5">
        <v>671</v>
      </c>
      <c r="C128" s="10">
        <f>'3 Data'!B128</f>
        <v>956.81000000000017</v>
      </c>
      <c r="D128" s="10">
        <f>'3 Data'!J128</f>
        <v>2884.34</v>
      </c>
      <c r="E128" s="10">
        <f>'3 Data'!F128</f>
        <v>14957.67</v>
      </c>
      <c r="F128" s="10">
        <f>'3 Data'!O128</f>
        <v>2977.84</v>
      </c>
      <c r="G128" s="14">
        <f>'4 Results'!$E$4*C128+'4 Results'!$E$5*D128+'4 Results'!$E$6*E128</f>
        <v>2949.3070504428401</v>
      </c>
      <c r="H128" s="14">
        <f t="shared" si="36"/>
        <v>28.532949557160009</v>
      </c>
      <c r="I128" s="14">
        <f t="shared" si="46"/>
        <v>814.12921043143751</v>
      </c>
      <c r="J128" s="14">
        <f>'4 Results'!$E$4*C128</f>
        <v>915.28208182942205</v>
      </c>
      <c r="K128" s="14">
        <f>'4 Results'!$E$5*D128</f>
        <v>553.41794172105472</v>
      </c>
      <c r="L128" s="14">
        <f>'4 Results'!$E$6*E128</f>
        <v>1480.6070268923634</v>
      </c>
      <c r="M128" s="14">
        <f>('4 Results'!$E$6-'4 Results'!$E$25)*E128</f>
        <v>367.88495510153734</v>
      </c>
      <c r="N128" s="14"/>
      <c r="O128" s="10">
        <f t="shared" si="40"/>
        <v>915485.37610000034</v>
      </c>
      <c r="P128" s="10">
        <f t="shared" si="41"/>
        <v>8319417.2356000012</v>
      </c>
      <c r="Q128" s="10">
        <f t="shared" si="42"/>
        <v>223731891.82890001</v>
      </c>
      <c r="R128" s="10">
        <f t="shared" si="43"/>
        <v>2759765.3554000007</v>
      </c>
      <c r="S128" s="10">
        <f t="shared" si="44"/>
        <v>14311648.232700003</v>
      </c>
      <c r="T128" s="10">
        <f t="shared" si="45"/>
        <v>43143005.887800001</v>
      </c>
      <c r="U128" s="10">
        <f t="shared" si="33"/>
        <v>2849227.0904000006</v>
      </c>
      <c r="V128" s="10">
        <f t="shared" si="34"/>
        <v>8589103.0256000012</v>
      </c>
      <c r="W128" s="10">
        <f t="shared" si="35"/>
        <v>44541548.032800004</v>
      </c>
      <c r="X128" s="11">
        <f t="shared" si="49"/>
        <v>8867531.0656000003</v>
      </c>
      <c r="Z128" s="9">
        <v>641</v>
      </c>
      <c r="AA128" s="10">
        <v>1.0473233524151649E-3</v>
      </c>
      <c r="AB128" s="10">
        <v>8.1965047491966963E-3</v>
      </c>
      <c r="AC128" s="10">
        <f t="shared" si="39"/>
        <v>0.76207976138412004</v>
      </c>
      <c r="AD128" s="10">
        <f t="shared" si="47"/>
        <v>6.5419905168904028E-6</v>
      </c>
      <c r="AE128" s="11">
        <f t="shared" si="48"/>
        <v>8.5843908320155051E-6</v>
      </c>
    </row>
    <row r="129" spans="1:31" x14ac:dyDescent="0.2">
      <c r="A129" s="9">
        <v>120</v>
      </c>
      <c r="B129" s="5">
        <v>672</v>
      </c>
      <c r="C129" s="10">
        <f>'3 Data'!B129</f>
        <v>938.202</v>
      </c>
      <c r="D129" s="10">
        <f>'3 Data'!J129</f>
        <v>2832.45</v>
      </c>
      <c r="E129" s="10">
        <f>'3 Data'!F129</f>
        <v>14573.11</v>
      </c>
      <c r="F129" s="10">
        <f>'3 Data'!O129</f>
        <v>2984.3720000000003</v>
      </c>
      <c r="G129" s="14">
        <f>'4 Results'!$E$4*C129+'4 Results'!$E$5*D129+'4 Results'!$E$6*E129</f>
        <v>2883.4843172408655</v>
      </c>
      <c r="H129" s="14">
        <f t="shared" si="36"/>
        <v>100.8876827591348</v>
      </c>
      <c r="I129" s="14">
        <f t="shared" si="46"/>
        <v>10178.324532507826</v>
      </c>
      <c r="J129" s="14">
        <f>'4 Results'!$E$4*C129</f>
        <v>897.48171500771025</v>
      </c>
      <c r="K129" s="14">
        <f>'4 Results'!$E$5*D129</f>
        <v>543.46181415082867</v>
      </c>
      <c r="L129" s="14">
        <f>'4 Results'!$E$6*E129</f>
        <v>1442.5407880823263</v>
      </c>
      <c r="M129" s="14">
        <f>('4 Results'!$E$6-'4 Results'!$E$25)*E129</f>
        <v>358.42667461173863</v>
      </c>
      <c r="N129" s="14"/>
      <c r="O129" s="10">
        <f t="shared" si="40"/>
        <v>880222.99280400004</v>
      </c>
      <c r="P129" s="10">
        <f t="shared" si="41"/>
        <v>8022773.0024999985</v>
      </c>
      <c r="Q129" s="10">
        <f t="shared" si="42"/>
        <v>212375535.07210001</v>
      </c>
      <c r="R129" s="10">
        <f t="shared" si="43"/>
        <v>2657410.2548999996</v>
      </c>
      <c r="S129" s="10">
        <f t="shared" si="44"/>
        <v>13672520.94822</v>
      </c>
      <c r="T129" s="10">
        <f t="shared" si="45"/>
        <v>41277605.419500001</v>
      </c>
      <c r="U129" s="10">
        <f t="shared" si="33"/>
        <v>2799943.7791440003</v>
      </c>
      <c r="V129" s="10">
        <f t="shared" si="34"/>
        <v>8453084.4714000002</v>
      </c>
      <c r="W129" s="10">
        <f t="shared" si="35"/>
        <v>43491581.43692001</v>
      </c>
      <c r="X129" s="11">
        <f t="shared" si="49"/>
        <v>8906476.2343840022</v>
      </c>
      <c r="Z129" s="9">
        <v>642</v>
      </c>
      <c r="AA129" s="10">
        <v>1.3119626963341662E-3</v>
      </c>
      <c r="AB129" s="10">
        <v>8.0421200596924158E-3</v>
      </c>
      <c r="AC129" s="10">
        <f t="shared" si="39"/>
        <v>0.58667738444862927</v>
      </c>
      <c r="AD129" s="10">
        <f t="shared" si="47"/>
        <v>6.1900105066559032E-6</v>
      </c>
      <c r="AE129" s="11">
        <f t="shared" si="48"/>
        <v>1.0550961517757147E-5</v>
      </c>
    </row>
    <row r="130" spans="1:31" x14ac:dyDescent="0.2">
      <c r="A130" s="9">
        <v>121</v>
      </c>
      <c r="B130" s="5">
        <v>673</v>
      </c>
      <c r="C130" s="10">
        <f>'3 Data'!B130</f>
        <v>926.65199999999993</v>
      </c>
      <c r="D130" s="10">
        <f>'3 Data'!J130</f>
        <v>2643.35</v>
      </c>
      <c r="E130" s="10">
        <f>'3 Data'!F130</f>
        <v>14206.75</v>
      </c>
      <c r="F130" s="10">
        <f>'3 Data'!O130</f>
        <v>2765.5419999999999</v>
      </c>
      <c r="G130" s="14">
        <f>'4 Results'!$E$4*C130+'4 Results'!$E$5*D130+'4 Results'!$E$6*E130</f>
        <v>2799.8883383387938</v>
      </c>
      <c r="H130" s="14">
        <f t="shared" si="36"/>
        <v>-34.346338338793885</v>
      </c>
      <c r="I130" s="14">
        <f t="shared" si="46"/>
        <v>1179.6709572829027</v>
      </c>
      <c r="J130" s="14">
        <f>'4 Results'!$E$4*C130</f>
        <v>886.4330135464694</v>
      </c>
      <c r="K130" s="14">
        <f>'4 Results'!$E$5*D130</f>
        <v>507.17922167579064</v>
      </c>
      <c r="L130" s="14">
        <f>'4 Results'!$E$6*E130</f>
        <v>1406.2761031165337</v>
      </c>
      <c r="M130" s="14">
        <f>('4 Results'!$E$6-'4 Results'!$E$25)*E130</f>
        <v>349.41602441347919</v>
      </c>
      <c r="N130" s="14"/>
      <c r="O130" s="10">
        <f t="shared" si="40"/>
        <v>858683.92910399986</v>
      </c>
      <c r="P130" s="10">
        <f t="shared" si="41"/>
        <v>6987299.2224999992</v>
      </c>
      <c r="Q130" s="10">
        <f t="shared" si="42"/>
        <v>201831745.5625</v>
      </c>
      <c r="R130" s="10">
        <f t="shared" si="43"/>
        <v>2449465.5641999999</v>
      </c>
      <c r="S130" s="10">
        <f t="shared" si="44"/>
        <v>13164713.300999999</v>
      </c>
      <c r="T130" s="10">
        <f t="shared" si="45"/>
        <v>37553412.612499997</v>
      </c>
      <c r="U130" s="10">
        <f t="shared" si="33"/>
        <v>2562695.0253839996</v>
      </c>
      <c r="V130" s="10">
        <f t="shared" si="34"/>
        <v>7310295.4456999991</v>
      </c>
      <c r="W130" s="10">
        <f t="shared" si="35"/>
        <v>39289363.808499999</v>
      </c>
      <c r="X130" s="11">
        <f t="shared" si="49"/>
        <v>7648222.5537639996</v>
      </c>
      <c r="Z130" s="9">
        <v>643</v>
      </c>
      <c r="AA130" s="10">
        <v>1.2166899224109226E-3</v>
      </c>
      <c r="AB130" s="10">
        <v>7.4845168663352155E-3</v>
      </c>
      <c r="AC130" s="10">
        <f t="shared" si="39"/>
        <v>0.59417763669566681</v>
      </c>
      <c r="AD130" s="10">
        <f t="shared" si="47"/>
        <v>5.4107813492387345E-6</v>
      </c>
      <c r="AE130" s="11">
        <f t="shared" si="48"/>
        <v>9.1063362453846347E-6</v>
      </c>
    </row>
    <row r="131" spans="1:31" x14ac:dyDescent="0.2">
      <c r="A131" s="9">
        <v>122</v>
      </c>
      <c r="B131" s="5">
        <v>674</v>
      </c>
      <c r="C131" s="10">
        <f>'3 Data'!B131</f>
        <v>891.56799999999998</v>
      </c>
      <c r="D131" s="10">
        <f>'3 Data'!J131</f>
        <v>2551.4499999999998</v>
      </c>
      <c r="E131" s="10">
        <f>'3 Data'!F131</f>
        <v>13712.93</v>
      </c>
      <c r="F131" s="10">
        <f>'3 Data'!O131</f>
        <v>2751.1080000000002</v>
      </c>
      <c r="G131" s="14">
        <f>'4 Results'!$E$4*C131+'4 Results'!$E$5*D131+'4 Results'!$E$6*E131</f>
        <v>2699.8127284822294</v>
      </c>
      <c r="H131" s="14">
        <f t="shared" si="36"/>
        <v>51.295271517770743</v>
      </c>
      <c r="I131" s="14">
        <f t="shared" si="46"/>
        <v>2631.2048800818225</v>
      </c>
      <c r="J131" s="14">
        <f>'4 Results'!$E$4*C131</f>
        <v>852.87174583511251</v>
      </c>
      <c r="K131" s="14">
        <f>'4 Results'!$E$5*D131</f>
        <v>489.54638059458489</v>
      </c>
      <c r="L131" s="14">
        <f>'4 Results'!$E$6*E131</f>
        <v>1357.394602052532</v>
      </c>
      <c r="M131" s="14">
        <f>('4 Results'!$E$6-'4 Results'!$E$25)*E131</f>
        <v>337.27048647018717</v>
      </c>
      <c r="N131" s="14"/>
      <c r="O131" s="10">
        <f t="shared" si="40"/>
        <v>794893.498624</v>
      </c>
      <c r="P131" s="10">
        <f t="shared" si="41"/>
        <v>6509897.1024999991</v>
      </c>
      <c r="Q131" s="10">
        <f t="shared" si="42"/>
        <v>188044449.18490002</v>
      </c>
      <c r="R131" s="10">
        <f t="shared" si="43"/>
        <v>2274791.1735999999</v>
      </c>
      <c r="S131" s="10">
        <f t="shared" si="44"/>
        <v>12226009.574240001</v>
      </c>
      <c r="T131" s="10">
        <f t="shared" si="45"/>
        <v>34987855.248499997</v>
      </c>
      <c r="U131" s="10">
        <f t="shared" si="33"/>
        <v>2452799.8573440001</v>
      </c>
      <c r="V131" s="10">
        <f t="shared" si="34"/>
        <v>7019314.5066</v>
      </c>
      <c r="W131" s="10">
        <f t="shared" si="35"/>
        <v>37725751.426440001</v>
      </c>
      <c r="X131" s="11">
        <f t="shared" si="49"/>
        <v>7568595.2276640013</v>
      </c>
      <c r="Z131" s="9">
        <v>644</v>
      </c>
      <c r="AA131" s="10">
        <v>1.1604845151132724E-3</v>
      </c>
      <c r="AB131" s="10">
        <v>7.284152249949191E-3</v>
      </c>
      <c r="AC131" s="10">
        <f t="shared" si="39"/>
        <v>0.58945616607570517</v>
      </c>
      <c r="AD131" s="10">
        <f t="shared" si="47"/>
        <v>4.9827589686552175E-6</v>
      </c>
      <c r="AE131" s="11">
        <f t="shared" si="48"/>
        <v>8.4531458917935396E-6</v>
      </c>
    </row>
    <row r="132" spans="1:31" x14ac:dyDescent="0.2">
      <c r="A132" s="9">
        <v>123</v>
      </c>
      <c r="B132" s="5">
        <v>675</v>
      </c>
      <c r="C132" s="10">
        <f>'3 Data'!B132</f>
        <v>863.5150000000001</v>
      </c>
      <c r="D132" s="10">
        <f>'3 Data'!J132</f>
        <v>2475.8999999999996</v>
      </c>
      <c r="E132" s="10">
        <f>'3 Data'!F132</f>
        <v>13410.810000000001</v>
      </c>
      <c r="F132" s="10">
        <f>'3 Data'!O132</f>
        <v>2680.875</v>
      </c>
      <c r="G132" s="14">
        <f>'4 Results'!$E$4*C132+'4 Results'!$E$5*D132+'4 Results'!$E$6*E132</f>
        <v>2628.5757354819107</v>
      </c>
      <c r="H132" s="14">
        <f t="shared" si="36"/>
        <v>52.299264518089331</v>
      </c>
      <c r="I132" s="14">
        <f t="shared" si="46"/>
        <v>2735.2130691330776</v>
      </c>
      <c r="J132" s="14">
        <f>'4 Results'!$E$4*C132</f>
        <v>826.03631535094053</v>
      </c>
      <c r="K132" s="14">
        <f>'4 Results'!$E$5*D132</f>
        <v>475.05061189289722</v>
      </c>
      <c r="L132" s="14">
        <f>'4 Results'!$E$6*E132</f>
        <v>1327.488808238073</v>
      </c>
      <c r="M132" s="14">
        <f>('4 Results'!$E$6-'4 Results'!$E$25)*E132</f>
        <v>329.83982363063552</v>
      </c>
      <c r="N132" s="14"/>
      <c r="O132" s="10">
        <f t="shared" si="40"/>
        <v>745658.15522500023</v>
      </c>
      <c r="P132" s="10">
        <f t="shared" si="41"/>
        <v>6130080.8099999987</v>
      </c>
      <c r="Q132" s="10">
        <f t="shared" si="42"/>
        <v>179849824.85610002</v>
      </c>
      <c r="R132" s="10">
        <f t="shared" si="43"/>
        <v>2137976.7884999998</v>
      </c>
      <c r="S132" s="10">
        <f t="shared" si="44"/>
        <v>11580435.597150002</v>
      </c>
      <c r="T132" s="10">
        <f t="shared" si="45"/>
        <v>33203824.478999998</v>
      </c>
      <c r="U132" s="10">
        <f t="shared" si="33"/>
        <v>2314975.7756250002</v>
      </c>
      <c r="V132" s="10">
        <f t="shared" si="34"/>
        <v>6637578.4124999987</v>
      </c>
      <c r="W132" s="10">
        <f t="shared" si="35"/>
        <v>35952705.258750007</v>
      </c>
      <c r="X132" s="11">
        <f t="shared" si="49"/>
        <v>7187090.765625</v>
      </c>
      <c r="Z132" s="9">
        <v>645</v>
      </c>
      <c r="AA132" s="10">
        <v>1.1644812793370305E-3</v>
      </c>
      <c r="AB132" s="10">
        <v>7.3156527729051537E-3</v>
      </c>
      <c r="AC132" s="10">
        <f t="shared" si="39"/>
        <v>0.57319085368495648</v>
      </c>
      <c r="AD132" s="10">
        <f t="shared" si="47"/>
        <v>4.8829788924265994E-6</v>
      </c>
      <c r="AE132" s="11">
        <f t="shared" si="48"/>
        <v>8.5189407001780884E-6</v>
      </c>
    </row>
    <row r="133" spans="1:31" x14ac:dyDescent="0.2">
      <c r="A133" s="9">
        <v>124</v>
      </c>
      <c r="B133" s="5">
        <v>676</v>
      </c>
      <c r="C133" s="10">
        <f>'3 Data'!B133</f>
        <v>823.95899999999995</v>
      </c>
      <c r="D133" s="10">
        <f>'3 Data'!J133</f>
        <v>2349.5400000000004</v>
      </c>
      <c r="E133" s="10">
        <f>'3 Data'!F133</f>
        <v>12883.229999999998</v>
      </c>
      <c r="F133" s="10">
        <f>'3 Data'!O133</f>
        <v>2499.009</v>
      </c>
      <c r="G133" s="14">
        <f>'4 Results'!$E$4*C133+'4 Results'!$E$5*D133+'4 Results'!$E$6*E133</f>
        <v>2514.2686023497831</v>
      </c>
      <c r="H133" s="14">
        <f t="shared" si="36"/>
        <v>-15.259602349783108</v>
      </c>
      <c r="I133" s="14">
        <f t="shared" si="46"/>
        <v>232.85546387350615</v>
      </c>
      <c r="J133" s="14">
        <f>'4 Results'!$E$4*C133</f>
        <v>788.19714348939556</v>
      </c>
      <c r="K133" s="14">
        <f>'4 Results'!$E$5*D133</f>
        <v>450.80593508091528</v>
      </c>
      <c r="L133" s="14">
        <f>'4 Results'!$E$6*E133</f>
        <v>1275.2655237794722</v>
      </c>
      <c r="M133" s="14">
        <f>('4 Results'!$E$6-'4 Results'!$E$25)*E133</f>
        <v>316.86395609160905</v>
      </c>
      <c r="N133" s="14"/>
      <c r="O133" s="10">
        <f t="shared" si="40"/>
        <v>678908.43368099991</v>
      </c>
      <c r="P133" s="10">
        <f t="shared" si="41"/>
        <v>5520338.2116000019</v>
      </c>
      <c r="Q133" s="10">
        <f t="shared" si="42"/>
        <v>165977615.23289993</v>
      </c>
      <c r="R133" s="10">
        <f t="shared" si="43"/>
        <v>1935924.6288600003</v>
      </c>
      <c r="S133" s="10">
        <f t="shared" si="44"/>
        <v>10615253.307569997</v>
      </c>
      <c r="T133" s="10">
        <f t="shared" si="45"/>
        <v>30269664.214200001</v>
      </c>
      <c r="U133" s="10">
        <f t="shared" si="33"/>
        <v>2059080.9566309999</v>
      </c>
      <c r="V133" s="10">
        <f t="shared" si="34"/>
        <v>5871521.6058600014</v>
      </c>
      <c r="W133" s="10">
        <f t="shared" si="35"/>
        <v>32195307.719069995</v>
      </c>
      <c r="X133" s="11">
        <f t="shared" si="49"/>
        <v>6245045.9820809998</v>
      </c>
      <c r="Z133" s="9">
        <v>646</v>
      </c>
      <c r="AA133" s="10">
        <v>1.0235164982384641E-3</v>
      </c>
      <c r="AB133" s="10">
        <v>7.1523427577202536E-3</v>
      </c>
      <c r="AC133" s="10">
        <f t="shared" si="39"/>
        <v>0.64128895555829313</v>
      </c>
      <c r="AD133" s="10">
        <f t="shared" si="47"/>
        <v>4.6945819724645469E-6</v>
      </c>
      <c r="AE133" s="11">
        <f t="shared" si="48"/>
        <v>7.3205408135830731E-6</v>
      </c>
    </row>
    <row r="134" spans="1:31" x14ac:dyDescent="0.2">
      <c r="A134" s="9">
        <v>125</v>
      </c>
      <c r="B134" s="5">
        <v>677</v>
      </c>
      <c r="C134" s="10">
        <f>'3 Data'!B134</f>
        <v>819.93599999999992</v>
      </c>
      <c r="D134" s="10">
        <f>'3 Data'!J134</f>
        <v>2239.7600000000002</v>
      </c>
      <c r="E134" s="10">
        <f>'3 Data'!F134</f>
        <v>12530.22</v>
      </c>
      <c r="F134" s="10">
        <f>'3 Data'!O134</f>
        <v>2433.5859999999998</v>
      </c>
      <c r="G134" s="14">
        <f>'4 Results'!$E$4*C134+'4 Results'!$E$5*D134+'4 Results'!$E$6*E134</f>
        <v>2454.4135206027768</v>
      </c>
      <c r="H134" s="14">
        <f t="shared" si="36"/>
        <v>-20.827520602776985</v>
      </c>
      <c r="I134" s="14">
        <f t="shared" si="46"/>
        <v>433.7856144590998</v>
      </c>
      <c r="J134" s="14">
        <f>'4 Results'!$E$4*C134</f>
        <v>784.34875162977892</v>
      </c>
      <c r="K134" s="14">
        <f>'4 Results'!$E$5*D134</f>
        <v>429.74246071862183</v>
      </c>
      <c r="L134" s="14">
        <f>'4 Results'!$E$6*E134</f>
        <v>1240.3223082543757</v>
      </c>
      <c r="M134" s="14">
        <f>('4 Results'!$E$6-'4 Results'!$E$25)*E134</f>
        <v>308.18165009071498</v>
      </c>
      <c r="N134" s="14"/>
      <c r="O134" s="10">
        <f t="shared" si="40"/>
        <v>672295.04409599991</v>
      </c>
      <c r="P134" s="10">
        <f t="shared" si="41"/>
        <v>5016524.8576000007</v>
      </c>
      <c r="Q134" s="10">
        <f t="shared" si="42"/>
        <v>157006413.24839997</v>
      </c>
      <c r="R134" s="10">
        <f t="shared" si="43"/>
        <v>1836459.8553599999</v>
      </c>
      <c r="S134" s="10">
        <f t="shared" si="44"/>
        <v>10273978.465919999</v>
      </c>
      <c r="T134" s="10">
        <f t="shared" si="45"/>
        <v>28064685.547200002</v>
      </c>
      <c r="U134" s="10">
        <f t="shared" si="33"/>
        <v>1995384.7704959996</v>
      </c>
      <c r="V134" s="10">
        <f t="shared" si="34"/>
        <v>5450648.5793599999</v>
      </c>
      <c r="W134" s="10">
        <f t="shared" si="35"/>
        <v>30493367.968919996</v>
      </c>
      <c r="X134" s="11">
        <f t="shared" si="49"/>
        <v>5922340.8193959985</v>
      </c>
      <c r="Z134" s="9">
        <v>647</v>
      </c>
      <c r="AA134" s="10">
        <v>1.081411017750504E-3</v>
      </c>
      <c r="AB134" s="10">
        <v>6.6874082887582106E-3</v>
      </c>
      <c r="AC134" s="10">
        <f t="shared" si="39"/>
        <v>0.55075217246979546</v>
      </c>
      <c r="AD134" s="10">
        <f t="shared" si="47"/>
        <v>3.9829499407127451E-6</v>
      </c>
      <c r="AE134" s="11">
        <f t="shared" si="48"/>
        <v>7.2318370036591725E-6</v>
      </c>
    </row>
    <row r="135" spans="1:31" x14ac:dyDescent="0.2">
      <c r="A135" s="9">
        <v>126</v>
      </c>
      <c r="B135" s="5">
        <v>678</v>
      </c>
      <c r="C135" s="10">
        <f>'3 Data'!B135</f>
        <v>765.39200000000005</v>
      </c>
      <c r="D135" s="10">
        <f>'3 Data'!J135</f>
        <v>2191.3200000000006</v>
      </c>
      <c r="E135" s="10">
        <f>'3 Data'!F135</f>
        <v>12340.87</v>
      </c>
      <c r="F135" s="10">
        <f>'3 Data'!O135</f>
        <v>2398.5020000000004</v>
      </c>
      <c r="G135" s="14">
        <f>'4 Results'!$E$4*C135+'4 Results'!$E$5*D135+'4 Results'!$E$6*E135</f>
        <v>2374.1995994238478</v>
      </c>
      <c r="H135" s="14">
        <f t="shared" si="36"/>
        <v>24.30240057615265</v>
      </c>
      <c r="I135" s="14">
        <f t="shared" si="46"/>
        <v>590.60667376378467</v>
      </c>
      <c r="J135" s="14">
        <f>'4 Results'!$E$4*C135</f>
        <v>732.17209600190733</v>
      </c>
      <c r="K135" s="14">
        <f>'4 Results'!$E$5*D135</f>
        <v>420.44828420095479</v>
      </c>
      <c r="L135" s="14">
        <f>'4 Results'!$E$6*E135</f>
        <v>1221.5792192209858</v>
      </c>
      <c r="M135" s="14">
        <f>('4 Results'!$E$6-'4 Results'!$E$25)*E135</f>
        <v>303.52457340373928</v>
      </c>
      <c r="N135" s="14"/>
      <c r="O135" s="10">
        <f t="shared" ref="O135:O157" si="50">C135*C135</f>
        <v>585824.91366400011</v>
      </c>
      <c r="P135" s="10">
        <f t="shared" ref="P135:P157" si="51">D135*D135</f>
        <v>4801883.3424000023</v>
      </c>
      <c r="Q135" s="10">
        <f t="shared" ref="Q135:Q157" si="52">E135*E135</f>
        <v>152297072.35690001</v>
      </c>
      <c r="R135" s="10">
        <f t="shared" ref="R135:R157" si="53">C135*D135</f>
        <v>1677218.7974400006</v>
      </c>
      <c r="S135" s="10">
        <f t="shared" ref="S135:S157" si="54">C135*E135</f>
        <v>9445603.1710400004</v>
      </c>
      <c r="T135" s="10">
        <f t="shared" ref="T135:T157" si="55">D135*E135</f>
        <v>27042795.24840001</v>
      </c>
      <c r="U135" s="10">
        <f t="shared" ref="U135:U151" si="56">F135*C135</f>
        <v>1835794.2427840005</v>
      </c>
      <c r="V135" s="10">
        <f t="shared" ref="V135:V151" si="57">F135*D135</f>
        <v>5255885.4026400028</v>
      </c>
      <c r="W135" s="10">
        <f t="shared" ref="W135:W151" si="58">F135*E135</f>
        <v>29599601.376740009</v>
      </c>
      <c r="X135" s="11">
        <f t="shared" ref="X135:X157" si="59">F135*F135</f>
        <v>5752811.8440040024</v>
      </c>
      <c r="Z135" s="9">
        <v>648</v>
      </c>
      <c r="AA135" s="10">
        <v>1.0057920112587831E-3</v>
      </c>
      <c r="AB135" s="10">
        <v>6.5628606085689186E-3</v>
      </c>
      <c r="AC135" s="10">
        <f t="shared" si="39"/>
        <v>0.57311467109756487</v>
      </c>
      <c r="AD135" s="10">
        <f t="shared" si="47"/>
        <v>3.7830570271678967E-6</v>
      </c>
      <c r="AE135" s="11">
        <f t="shared" si="48"/>
        <v>6.6008727711035737E-6</v>
      </c>
    </row>
    <row r="136" spans="1:31" x14ac:dyDescent="0.2">
      <c r="A136" s="9">
        <v>127</v>
      </c>
      <c r="B136" s="5">
        <v>679</v>
      </c>
      <c r="C136" s="10">
        <f>'3 Data'!B136</f>
        <v>709.59500000000003</v>
      </c>
      <c r="D136" s="10">
        <f>'3 Data'!J136</f>
        <v>2164.4499999999998</v>
      </c>
      <c r="E136" s="10">
        <f>'3 Data'!F136</f>
        <v>11951.22</v>
      </c>
      <c r="F136" s="10">
        <f>'3 Data'!O136</f>
        <v>2295.835</v>
      </c>
      <c r="G136" s="14">
        <f>'4 Results'!$E$4*C136+'4 Results'!$E$5*D136+'4 Results'!$E$6*E136</f>
        <v>2277.0987037092764</v>
      </c>
      <c r="H136" s="14">
        <f t="shared" ref="H136:H157" si="60">F136-G136</f>
        <v>18.736296290723658</v>
      </c>
      <c r="I136" s="14">
        <f t="shared" si="46"/>
        <v>351.0487986937851</v>
      </c>
      <c r="J136" s="14">
        <f>'4 Results'!$E$4*C136</f>
        <v>678.79682367005853</v>
      </c>
      <c r="K136" s="14">
        <f>'4 Results'!$E$5*D136</f>
        <v>415.29274078580778</v>
      </c>
      <c r="L136" s="14">
        <f>'4 Results'!$E$6*E136</f>
        <v>1183.0091392534098</v>
      </c>
      <c r="M136" s="14">
        <f>('4 Results'!$E$6-'4 Results'!$E$25)*E136</f>
        <v>293.94110400273536</v>
      </c>
      <c r="N136" s="14"/>
      <c r="O136" s="10">
        <f t="shared" si="50"/>
        <v>503525.06402500003</v>
      </c>
      <c r="P136" s="10">
        <f t="shared" si="51"/>
        <v>4684843.8024999993</v>
      </c>
      <c r="Q136" s="10">
        <f t="shared" si="52"/>
        <v>142831659.48839998</v>
      </c>
      <c r="R136" s="10">
        <f t="shared" si="53"/>
        <v>1535882.89775</v>
      </c>
      <c r="S136" s="10">
        <f t="shared" si="54"/>
        <v>8480525.9559000004</v>
      </c>
      <c r="T136" s="10">
        <f t="shared" si="55"/>
        <v>25867818.128999997</v>
      </c>
      <c r="U136" s="10">
        <f t="shared" si="56"/>
        <v>1629113.0368250001</v>
      </c>
      <c r="V136" s="10">
        <f t="shared" si="57"/>
        <v>4969220.0657500001</v>
      </c>
      <c r="W136" s="10">
        <f t="shared" si="58"/>
        <v>27438029.168699998</v>
      </c>
      <c r="X136" s="11">
        <f t="shared" si="59"/>
        <v>5270858.3472250002</v>
      </c>
      <c r="Z136" s="9">
        <v>649</v>
      </c>
      <c r="AA136" s="10">
        <v>6.8980462711676284E-4</v>
      </c>
      <c r="AB136" s="10">
        <v>6.3727423949498166E-3</v>
      </c>
      <c r="AC136" s="10">
        <f t="shared" si="39"/>
        <v>0.82785267354996861</v>
      </c>
      <c r="AD136" s="10">
        <f t="shared" si="47"/>
        <v>3.6391966352342597E-6</v>
      </c>
      <c r="AE136" s="11">
        <f t="shared" si="48"/>
        <v>4.3959471914595445E-6</v>
      </c>
    </row>
    <row r="137" spans="1:31" x14ac:dyDescent="0.2">
      <c r="A137" s="9">
        <v>128</v>
      </c>
      <c r="B137" s="5">
        <v>680</v>
      </c>
      <c r="C137" s="10">
        <f>'3 Data'!B137</f>
        <v>719.85</v>
      </c>
      <c r="D137" s="10">
        <f>'3 Data'!J137</f>
        <v>2022.1800000000003</v>
      </c>
      <c r="E137" s="10">
        <f>'3 Data'!F137</f>
        <v>11471.32</v>
      </c>
      <c r="F137" s="10">
        <f>'3 Data'!O137</f>
        <v>2378.2200000000003</v>
      </c>
      <c r="G137" s="14">
        <f>'4 Results'!$E$4*C137+'4 Results'!$E$5*D137+'4 Results'!$E$6*E137</f>
        <v>2212.1076755891727</v>
      </c>
      <c r="H137" s="14">
        <f t="shared" si="60"/>
        <v>166.11232441082757</v>
      </c>
      <c r="I137" s="14">
        <f t="shared" si="46"/>
        <v>27593.30432116802</v>
      </c>
      <c r="J137" s="14">
        <f>'4 Results'!$E$4*C137</f>
        <v>688.60673133109958</v>
      </c>
      <c r="K137" s="14">
        <f>'4 Results'!$E$5*D137</f>
        <v>387.99541433724266</v>
      </c>
      <c r="L137" s="14">
        <f>'4 Results'!$E$6*E137</f>
        <v>1135.5055299208302</v>
      </c>
      <c r="M137" s="14">
        <f>('4 Results'!$E$6-'4 Results'!$E$25)*E137</f>
        <v>282.13792944725799</v>
      </c>
      <c r="N137" s="14"/>
      <c r="O137" s="10">
        <f t="shared" si="50"/>
        <v>518184.02250000002</v>
      </c>
      <c r="P137" s="10">
        <f t="shared" si="51"/>
        <v>4089211.9524000012</v>
      </c>
      <c r="Q137" s="10">
        <f t="shared" si="52"/>
        <v>131591182.54239999</v>
      </c>
      <c r="R137" s="10">
        <f t="shared" si="53"/>
        <v>1455666.2730000003</v>
      </c>
      <c r="S137" s="10">
        <f t="shared" si="54"/>
        <v>8257629.7020000005</v>
      </c>
      <c r="T137" s="10">
        <f t="shared" si="55"/>
        <v>23197073.877600003</v>
      </c>
      <c r="U137" s="10">
        <f t="shared" si="56"/>
        <v>1711961.6670000001</v>
      </c>
      <c r="V137" s="10">
        <f t="shared" si="57"/>
        <v>4809188.9196000015</v>
      </c>
      <c r="W137" s="10">
        <f t="shared" si="58"/>
        <v>27281322.650400002</v>
      </c>
      <c r="X137" s="11">
        <f t="shared" si="59"/>
        <v>5655930.368400001</v>
      </c>
      <c r="Z137" s="9">
        <v>650</v>
      </c>
      <c r="AA137" s="10">
        <v>8.1992974404261805E-4</v>
      </c>
      <c r="AB137" s="10">
        <v>6.3824612566779869E-3</v>
      </c>
      <c r="AC137" s="10">
        <f t="shared" si="39"/>
        <v>0.67643637689602787</v>
      </c>
      <c r="AD137" s="10">
        <f t="shared" si="47"/>
        <v>3.5399064358001615E-6</v>
      </c>
      <c r="AE137" s="11">
        <f t="shared" si="48"/>
        <v>5.2331698245499081E-6</v>
      </c>
    </row>
    <row r="138" spans="1:31" x14ac:dyDescent="0.2">
      <c r="A138" s="9">
        <v>129</v>
      </c>
      <c r="B138" s="5">
        <v>681</v>
      </c>
      <c r="C138" s="10">
        <f>'3 Data'!B138</f>
        <v>711.32700000000011</v>
      </c>
      <c r="D138" s="10">
        <f>'3 Data'!J138</f>
        <v>1954.04</v>
      </c>
      <c r="E138" s="10">
        <f>'3 Data'!F138</f>
        <v>11112.85</v>
      </c>
      <c r="F138" s="10">
        <f>'3 Data'!O138</f>
        <v>2206.1570000000002</v>
      </c>
      <c r="G138" s="14">
        <f>'4 Results'!$E$4*C138+'4 Results'!$E$5*D138+'4 Results'!$E$6*E138</f>
        <v>2155.3969002074696</v>
      </c>
      <c r="H138" s="14">
        <f t="shared" si="60"/>
        <v>50.760099792530582</v>
      </c>
      <c r="I138" s="14">
        <f t="shared" si="46"/>
        <v>2576.5877309476632</v>
      </c>
      <c r="J138" s="14">
        <f>'4 Results'!$E$4*C138</f>
        <v>680.45365059048015</v>
      </c>
      <c r="K138" s="14">
        <f>'4 Results'!$E$5*D138</f>
        <v>374.92140137452924</v>
      </c>
      <c r="L138" s="14">
        <f>'4 Results'!$E$6*E138</f>
        <v>1100.0218482424602</v>
      </c>
      <c r="M138" s="14">
        <f>('4 Results'!$E$6-'4 Results'!$E$25)*E138</f>
        <v>273.32133435890211</v>
      </c>
      <c r="N138" s="14"/>
      <c r="O138" s="10">
        <f t="shared" si="50"/>
        <v>505986.10092900018</v>
      </c>
      <c r="P138" s="10">
        <f t="shared" si="51"/>
        <v>3818272.3215999999</v>
      </c>
      <c r="Q138" s="10">
        <f t="shared" si="52"/>
        <v>123495435.1225</v>
      </c>
      <c r="R138" s="10">
        <f t="shared" si="53"/>
        <v>1389961.4110800002</v>
      </c>
      <c r="S138" s="10">
        <f t="shared" si="54"/>
        <v>7904870.2519500013</v>
      </c>
      <c r="T138" s="10">
        <f t="shared" si="55"/>
        <v>21714953.414000001</v>
      </c>
      <c r="U138" s="10">
        <f t="shared" si="56"/>
        <v>1569299.0403390003</v>
      </c>
      <c r="V138" s="10">
        <f t="shared" si="57"/>
        <v>4310919.0242800005</v>
      </c>
      <c r="W138" s="10">
        <f t="shared" si="58"/>
        <v>24516691.817450002</v>
      </c>
      <c r="X138" s="11">
        <f t="shared" si="59"/>
        <v>4867128.7086490011</v>
      </c>
      <c r="Z138" s="9">
        <v>651</v>
      </c>
      <c r="AA138" s="10">
        <v>9.6100252979234712E-4</v>
      </c>
      <c r="AB138" s="10">
        <v>6.1568995114752011E-3</v>
      </c>
      <c r="AC138" s="10">
        <f t="shared" si="39"/>
        <v>0.55363061980643435</v>
      </c>
      <c r="AD138" s="10">
        <f t="shared" si="47"/>
        <v>3.2757194401834733E-6</v>
      </c>
      <c r="AE138" s="11">
        <f t="shared" si="48"/>
        <v>5.9167960062049345E-6</v>
      </c>
    </row>
    <row r="139" spans="1:31" x14ac:dyDescent="0.2">
      <c r="A139" s="9">
        <v>130</v>
      </c>
      <c r="B139" s="5">
        <v>682</v>
      </c>
      <c r="C139" s="10">
        <f>'3 Data'!B139</f>
        <v>719.57400000000007</v>
      </c>
      <c r="D139" s="10">
        <f>'3 Data'!J139</f>
        <v>1832.33</v>
      </c>
      <c r="E139" s="10">
        <f>'3 Data'!F139</f>
        <v>10720.46</v>
      </c>
      <c r="F139" s="10">
        <f>'3 Data'!O139</f>
        <v>2156.0540000000001</v>
      </c>
      <c r="G139" s="14">
        <f>'4 Results'!$E$4*C139+'4 Results'!$E$5*D139+'4 Results'!$E$6*E139</f>
        <v>2101.0921752060372</v>
      </c>
      <c r="H139" s="14">
        <f t="shared" si="60"/>
        <v>54.961824793962933</v>
      </c>
      <c r="I139" s="14">
        <f t="shared" si="46"/>
        <v>3020.8021846822785</v>
      </c>
      <c r="J139" s="14">
        <f>'4 Results'!$E$4*C139</f>
        <v>688.34271041306476</v>
      </c>
      <c r="K139" s="14">
        <f>'4 Results'!$E$5*D139</f>
        <v>351.56891945947433</v>
      </c>
      <c r="L139" s="14">
        <f>'4 Results'!$E$6*E139</f>
        <v>1061.180545333498</v>
      </c>
      <c r="M139" s="14">
        <f>('4 Results'!$E$6-'4 Results'!$E$25)*E139</f>
        <v>263.67047446345765</v>
      </c>
      <c r="N139" s="14"/>
      <c r="O139" s="10">
        <f t="shared" si="50"/>
        <v>517786.74147600011</v>
      </c>
      <c r="P139" s="10">
        <f t="shared" si="51"/>
        <v>3357433.2288999995</v>
      </c>
      <c r="Q139" s="10">
        <f t="shared" si="52"/>
        <v>114928262.61159998</v>
      </c>
      <c r="R139" s="10">
        <f t="shared" si="53"/>
        <v>1318497.0274200002</v>
      </c>
      <c r="S139" s="10">
        <f t="shared" si="54"/>
        <v>7714164.2840400003</v>
      </c>
      <c r="T139" s="10">
        <f t="shared" si="55"/>
        <v>19643420.471799999</v>
      </c>
      <c r="U139" s="10">
        <f t="shared" si="56"/>
        <v>1551440.4009960003</v>
      </c>
      <c r="V139" s="10">
        <f t="shared" si="57"/>
        <v>3950602.42582</v>
      </c>
      <c r="W139" s="10">
        <f t="shared" si="58"/>
        <v>23113890.664839998</v>
      </c>
      <c r="X139" s="11">
        <f t="shared" si="59"/>
        <v>4648568.8509160001</v>
      </c>
      <c r="Z139" s="9">
        <v>652</v>
      </c>
      <c r="AA139" s="10">
        <v>9.8569379047659059E-4</v>
      </c>
      <c r="AB139" s="10">
        <v>6.1473177591864379E-3</v>
      </c>
      <c r="AC139" s="10">
        <f t="shared" si="39"/>
        <v>0.52737861508961481</v>
      </c>
      <c r="AD139" s="10">
        <f t="shared" si="47"/>
        <v>3.1955837111577606E-6</v>
      </c>
      <c r="AE139" s="11">
        <f t="shared" si="48"/>
        <v>6.059372943316541E-6</v>
      </c>
    </row>
    <row r="140" spans="1:31" x14ac:dyDescent="0.2">
      <c r="A140" s="9">
        <v>131</v>
      </c>
      <c r="B140" s="5">
        <v>683</v>
      </c>
      <c r="C140" s="10">
        <f>'3 Data'!B140</f>
        <v>686.8180000000001</v>
      </c>
      <c r="D140" s="10">
        <f>'3 Data'!J140</f>
        <v>1769.9599999999996</v>
      </c>
      <c r="E140" s="10">
        <f>'3 Data'!F140</f>
        <v>10387.11</v>
      </c>
      <c r="F140" s="10">
        <f>'3 Data'!O140</f>
        <v>2022.6379999999999</v>
      </c>
      <c r="G140" s="14">
        <f>'4 Results'!$E$4*C140+'4 Results'!$E$5*D140+'4 Results'!$E$6*E140</f>
        <v>2024.7938013039973</v>
      </c>
      <c r="H140" s="14">
        <f t="shared" si="60"/>
        <v>-2.1558013039973503</v>
      </c>
      <c r="I140" s="14">
        <f t="shared" si="46"/>
        <v>4.6474792623166756</v>
      </c>
      <c r="J140" s="14">
        <f>'4 Results'!$E$4*C140</f>
        <v>657.00840174948007</v>
      </c>
      <c r="K140" s="14">
        <f>'4 Results'!$E$5*D140</f>
        <v>339.6019956484318</v>
      </c>
      <c r="L140" s="14">
        <f>'4 Results'!$E$6*E140</f>
        <v>1028.1834039060855</v>
      </c>
      <c r="M140" s="14">
        <f>('4 Results'!$E$6-'4 Results'!$E$25)*E140</f>
        <v>255.47170755770983</v>
      </c>
      <c r="N140" s="14"/>
      <c r="O140" s="10">
        <f t="shared" si="50"/>
        <v>471718.96512400015</v>
      </c>
      <c r="P140" s="10">
        <f t="shared" si="51"/>
        <v>3132758.4015999986</v>
      </c>
      <c r="Q140" s="10">
        <f t="shared" si="52"/>
        <v>107892054.15210001</v>
      </c>
      <c r="R140" s="10">
        <f t="shared" si="53"/>
        <v>1215640.3872799999</v>
      </c>
      <c r="S140" s="10">
        <f t="shared" si="54"/>
        <v>7134054.1159800012</v>
      </c>
      <c r="T140" s="10">
        <f t="shared" si="55"/>
        <v>18384769.215599995</v>
      </c>
      <c r="U140" s="10">
        <f t="shared" si="56"/>
        <v>1389184.185884</v>
      </c>
      <c r="V140" s="10">
        <f t="shared" si="57"/>
        <v>3579988.3544799988</v>
      </c>
      <c r="W140" s="10">
        <f t="shared" si="58"/>
        <v>21009363.39618</v>
      </c>
      <c r="X140" s="11">
        <f t="shared" si="59"/>
        <v>4091064.4790439997</v>
      </c>
      <c r="Z140" s="9">
        <v>653</v>
      </c>
      <c r="AA140" s="10">
        <v>7.2946826942064697E-4</v>
      </c>
      <c r="AB140" s="10">
        <v>5.7427661794860535E-3</v>
      </c>
      <c r="AC140" s="10">
        <f t="shared" si="39"/>
        <v>0.67165788748514754</v>
      </c>
      <c r="AD140" s="10">
        <f t="shared" si="47"/>
        <v>2.8136861888451078E-6</v>
      </c>
      <c r="AE140" s="11">
        <f t="shared" si="48"/>
        <v>4.1891657066371123E-6</v>
      </c>
    </row>
    <row r="141" spans="1:31" x14ac:dyDescent="0.2">
      <c r="A141" s="9">
        <v>132</v>
      </c>
      <c r="B141" s="5">
        <v>684</v>
      </c>
      <c r="C141" s="10">
        <f>'3 Data'!B141</f>
        <v>651.05000000000007</v>
      </c>
      <c r="D141" s="10">
        <f>'3 Data'!J141</f>
        <v>1747.92</v>
      </c>
      <c r="E141" s="10">
        <f>'3 Data'!F141</f>
        <v>9907.7200000000012</v>
      </c>
      <c r="F141" s="10">
        <f>'3 Data'!O141</f>
        <v>1898.2600000000002</v>
      </c>
      <c r="G141" s="14">
        <f>'4 Results'!$E$4*C141+'4 Results'!$E$5*D141+'4 Results'!$E$6*E141</f>
        <v>1938.896282710813</v>
      </c>
      <c r="H141" s="14">
        <f t="shared" si="60"/>
        <v>-40.636282710812793</v>
      </c>
      <c r="I141" s="14">
        <f t="shared" si="46"/>
        <v>1651.3074725531028</v>
      </c>
      <c r="J141" s="14">
        <f>'4 Results'!$E$4*C141</f>
        <v>622.79282132821061</v>
      </c>
      <c r="K141" s="14">
        <f>'4 Results'!$E$5*D141</f>
        <v>335.37318370686745</v>
      </c>
      <c r="L141" s="14">
        <f>'4 Results'!$E$6*E141</f>
        <v>980.73027767573478</v>
      </c>
      <c r="M141" s="14">
        <f>('4 Results'!$E$6-'4 Results'!$E$25)*E141</f>
        <v>243.68107648842391</v>
      </c>
      <c r="N141" s="14"/>
      <c r="O141" s="10">
        <f t="shared" si="50"/>
        <v>423866.1025000001</v>
      </c>
      <c r="P141" s="10">
        <f t="shared" si="51"/>
        <v>3055224.3264000001</v>
      </c>
      <c r="Q141" s="10">
        <f t="shared" si="52"/>
        <v>98162915.598400027</v>
      </c>
      <c r="R141" s="10">
        <f t="shared" si="53"/>
        <v>1137983.3160000001</v>
      </c>
      <c r="S141" s="10">
        <f t="shared" si="54"/>
        <v>6450421.1060000015</v>
      </c>
      <c r="T141" s="10">
        <f t="shared" si="55"/>
        <v>17317901.942400001</v>
      </c>
      <c r="U141" s="10">
        <f t="shared" si="56"/>
        <v>1235862.1730000002</v>
      </c>
      <c r="V141" s="10">
        <f t="shared" si="57"/>
        <v>3318006.6192000005</v>
      </c>
      <c r="W141" s="10">
        <f t="shared" si="58"/>
        <v>18807428.567200005</v>
      </c>
      <c r="X141" s="11">
        <f t="shared" si="59"/>
        <v>3603391.0276000006</v>
      </c>
      <c r="Z141" s="9">
        <v>654</v>
      </c>
      <c r="AA141" s="10">
        <v>6.7518420802261737E-4</v>
      </c>
      <c r="AB141" s="10">
        <v>5.6401934888786458E-3</v>
      </c>
      <c r="AC141" s="10">
        <f t="shared" si="39"/>
        <v>0.69907632426994937</v>
      </c>
      <c r="AD141" s="10">
        <f t="shared" si="47"/>
        <v>2.6622011879066834E-6</v>
      </c>
      <c r="AE141" s="11">
        <f t="shared" si="48"/>
        <v>3.8081695738828517E-6</v>
      </c>
    </row>
    <row r="142" spans="1:31" x14ac:dyDescent="0.2">
      <c r="A142" s="9">
        <v>133</v>
      </c>
      <c r="B142" s="5">
        <v>685</v>
      </c>
      <c r="C142" s="10">
        <f>'3 Data'!B142</f>
        <v>671.30600000000015</v>
      </c>
      <c r="D142" s="10">
        <f>'3 Data'!J142</f>
        <v>1592.6799999999998</v>
      </c>
      <c r="E142" s="10">
        <f>'3 Data'!F142</f>
        <v>9714.57</v>
      </c>
      <c r="F142" s="10">
        <f>'3 Data'!O142</f>
        <v>1875.9560000000001</v>
      </c>
      <c r="G142" s="14">
        <f>'4 Results'!$E$4*C142+'4 Results'!$E$5*D142+'4 Results'!$E$6*E142</f>
        <v>1909.3680059558224</v>
      </c>
      <c r="H142" s="14">
        <f t="shared" si="60"/>
        <v>-33.412005955822224</v>
      </c>
      <c r="I142" s="14">
        <f t="shared" si="46"/>
        <v>1116.3621419918998</v>
      </c>
      <c r="J142" s="14">
        <f>'4 Results'!$E$4*C142</f>
        <v>642.16966087789854</v>
      </c>
      <c r="K142" s="14">
        <f>'4 Results'!$E$5*D142</f>
        <v>305.58730504042148</v>
      </c>
      <c r="L142" s="14">
        <f>'4 Results'!$E$6*E142</f>
        <v>961.61104003750222</v>
      </c>
      <c r="M142" s="14">
        <f>('4 Results'!$E$6-'4 Results'!$E$25)*E142</f>
        <v>238.93053853178611</v>
      </c>
      <c r="N142" s="14"/>
      <c r="O142" s="10">
        <f t="shared" si="50"/>
        <v>450651.74563600018</v>
      </c>
      <c r="P142" s="10">
        <f t="shared" si="51"/>
        <v>2536629.5823999993</v>
      </c>
      <c r="Q142" s="10">
        <f t="shared" si="52"/>
        <v>94372870.284899995</v>
      </c>
      <c r="R142" s="10">
        <f t="shared" si="53"/>
        <v>1069175.64008</v>
      </c>
      <c r="S142" s="10">
        <f t="shared" si="54"/>
        <v>6521449.1284200009</v>
      </c>
      <c r="T142" s="10">
        <f t="shared" si="55"/>
        <v>15472201.347599998</v>
      </c>
      <c r="U142" s="10">
        <f t="shared" si="56"/>
        <v>1259340.5185360003</v>
      </c>
      <c r="V142" s="10">
        <f t="shared" si="57"/>
        <v>2987797.6020800001</v>
      </c>
      <c r="W142" s="10">
        <f t="shared" si="58"/>
        <v>18224105.87892</v>
      </c>
      <c r="X142" s="11">
        <f t="shared" si="59"/>
        <v>3519210.9139360003</v>
      </c>
      <c r="Z142" s="9">
        <v>655</v>
      </c>
      <c r="AA142" s="10">
        <v>8.2350206893549397E-4</v>
      </c>
      <c r="AB142" s="10">
        <v>5.5156780300817023E-3</v>
      </c>
      <c r="AC142" s="10">
        <f t="shared" si="39"/>
        <v>0.56947003256953632</v>
      </c>
      <c r="AD142" s="10">
        <f t="shared" si="47"/>
        <v>2.5866309901656563E-6</v>
      </c>
      <c r="AE142" s="11">
        <f t="shared" si="48"/>
        <v>4.5421722693543312E-6</v>
      </c>
    </row>
    <row r="143" spans="1:31" x14ac:dyDescent="0.2">
      <c r="A143" s="9">
        <v>134</v>
      </c>
      <c r="B143" s="5">
        <v>686</v>
      </c>
      <c r="C143" s="10">
        <f>'3 Data'!B143</f>
        <v>611.76099999999997</v>
      </c>
      <c r="D143" s="10">
        <f>'3 Data'!J143</f>
        <v>1661.9700000000003</v>
      </c>
      <c r="E143" s="10">
        <f>'3 Data'!F143</f>
        <v>9316.42</v>
      </c>
      <c r="F143" s="10">
        <f>'3 Data'!O143</f>
        <v>1834.3910000000001</v>
      </c>
      <c r="G143" s="14">
        <f>'4 Results'!$E$4*C143+'4 Results'!$E$5*D143+'4 Results'!$E$6*E143</f>
        <v>1826.290604393706</v>
      </c>
      <c r="H143" s="14">
        <f t="shared" si="60"/>
        <v>8.1003956062941143</v>
      </c>
      <c r="I143" s="14">
        <f t="shared" si="46"/>
        <v>65.616408978468996</v>
      </c>
      <c r="J143" s="14">
        <f>'4 Results'!$E$4*C143</f>
        <v>585.20906100693867</v>
      </c>
      <c r="K143" s="14">
        <f>'4 Results'!$E$5*D143</f>
        <v>318.88196835398787</v>
      </c>
      <c r="L143" s="14">
        <f>'4 Results'!$E$6*E143</f>
        <v>922.19957503277931</v>
      </c>
      <c r="M143" s="14">
        <f>('4 Results'!$E$6-'4 Results'!$E$25)*E143</f>
        <v>229.13801102759084</v>
      </c>
      <c r="N143" s="14"/>
      <c r="O143" s="10">
        <f t="shared" si="50"/>
        <v>374251.52112099994</v>
      </c>
      <c r="P143" s="10">
        <f t="shared" si="51"/>
        <v>2762144.2809000011</v>
      </c>
      <c r="Q143" s="10">
        <f t="shared" si="52"/>
        <v>86795681.616400003</v>
      </c>
      <c r="R143" s="10">
        <f t="shared" si="53"/>
        <v>1016728.4291700001</v>
      </c>
      <c r="S143" s="10">
        <f t="shared" si="54"/>
        <v>5699422.4156200001</v>
      </c>
      <c r="T143" s="10">
        <f t="shared" si="55"/>
        <v>15483610.547400003</v>
      </c>
      <c r="U143" s="10">
        <f t="shared" si="56"/>
        <v>1122208.872551</v>
      </c>
      <c r="V143" s="10">
        <f t="shared" si="57"/>
        <v>3048702.8102700007</v>
      </c>
      <c r="W143" s="10">
        <f t="shared" si="58"/>
        <v>17089957.000220001</v>
      </c>
      <c r="X143" s="11">
        <f t="shared" si="59"/>
        <v>3364990.3408810003</v>
      </c>
      <c r="Z143" s="9">
        <v>656</v>
      </c>
      <c r="AA143" s="10">
        <v>8.8896188792728461E-4</v>
      </c>
      <c r="AB143" s="10">
        <v>5.5014886186870622E-3</v>
      </c>
      <c r="AC143" s="10">
        <f t="shared" si="39"/>
        <v>0.51579506480557125</v>
      </c>
      <c r="AD143" s="10">
        <f t="shared" si="47"/>
        <v>2.5225544149100118E-6</v>
      </c>
      <c r="AE143" s="11">
        <f t="shared" si="48"/>
        <v>4.8906137088785201E-6</v>
      </c>
    </row>
    <row r="144" spans="1:31" x14ac:dyDescent="0.2">
      <c r="A144" s="9">
        <v>135</v>
      </c>
      <c r="B144" s="5">
        <v>687</v>
      </c>
      <c r="C144" s="10">
        <f>'3 Data'!B144</f>
        <v>609.25599999999986</v>
      </c>
      <c r="D144" s="10">
        <f>'3 Data'!J144</f>
        <v>1535.7700000000004</v>
      </c>
      <c r="E144" s="10">
        <f>'3 Data'!F144</f>
        <v>9106.43</v>
      </c>
      <c r="F144" s="10">
        <f>'3 Data'!O144</f>
        <v>1811.086</v>
      </c>
      <c r="G144" s="14">
        <f>'4 Results'!$E$4*C144+'4 Results'!$E$5*D144+'4 Results'!$E$6*E144</f>
        <v>1778.8941800740145</v>
      </c>
      <c r="H144" s="14">
        <f t="shared" si="60"/>
        <v>32.191819925985556</v>
      </c>
      <c r="I144" s="14">
        <f t="shared" si="46"/>
        <v>1036.3132701470806</v>
      </c>
      <c r="J144" s="14">
        <f>'4 Results'!$E$4*C144</f>
        <v>582.81278419651358</v>
      </c>
      <c r="K144" s="14">
        <f>'4 Results'!$E$5*D144</f>
        <v>294.66799072125491</v>
      </c>
      <c r="L144" s="14">
        <f>'4 Results'!$E$6*E144</f>
        <v>901.41340515624597</v>
      </c>
      <c r="M144" s="14">
        <f>('4 Results'!$E$6-'4 Results'!$E$25)*E144</f>
        <v>223.97329207592443</v>
      </c>
      <c r="N144" s="14"/>
      <c r="O144" s="10">
        <f t="shared" si="50"/>
        <v>371192.87353599985</v>
      </c>
      <c r="P144" s="10">
        <f t="shared" si="51"/>
        <v>2358589.4929000014</v>
      </c>
      <c r="Q144" s="10">
        <f t="shared" si="52"/>
        <v>82927067.344900012</v>
      </c>
      <c r="R144" s="10">
        <f t="shared" si="53"/>
        <v>935677.08712000004</v>
      </c>
      <c r="S144" s="10">
        <f t="shared" si="54"/>
        <v>5548147.1160799991</v>
      </c>
      <c r="T144" s="10">
        <f t="shared" si="55"/>
        <v>13985382.001100004</v>
      </c>
      <c r="U144" s="10">
        <f t="shared" si="56"/>
        <v>1103415.0120159998</v>
      </c>
      <c r="V144" s="10">
        <f t="shared" si="57"/>
        <v>2781411.5462200008</v>
      </c>
      <c r="W144" s="10">
        <f t="shared" si="58"/>
        <v>16492527.88298</v>
      </c>
      <c r="X144" s="11">
        <f t="shared" si="59"/>
        <v>3280032.4993960001</v>
      </c>
      <c r="Z144" s="9">
        <v>657</v>
      </c>
      <c r="AA144" s="10">
        <v>6.8695434647622709E-4</v>
      </c>
      <c r="AB144" s="10">
        <v>5.422985308164212E-3</v>
      </c>
      <c r="AC144" s="10">
        <f t="shared" si="39"/>
        <v>0.64449529517162363</v>
      </c>
      <c r="AD144" s="10">
        <f t="shared" si="47"/>
        <v>2.4009662480013192E-6</v>
      </c>
      <c r="AE144" s="11">
        <f t="shared" si="48"/>
        <v>3.7253433283201274E-6</v>
      </c>
    </row>
    <row r="145" spans="1:31" x14ac:dyDescent="0.2">
      <c r="A145" s="9">
        <v>136</v>
      </c>
      <c r="B145" s="5">
        <v>688</v>
      </c>
      <c r="C145" s="10">
        <f>'3 Data'!B145</f>
        <v>605.26199999999994</v>
      </c>
      <c r="D145" s="10">
        <f>'3 Data'!J145</f>
        <v>1451.1599999999996</v>
      </c>
      <c r="E145" s="10">
        <f>'3 Data'!F145</f>
        <v>8564.6299999999992</v>
      </c>
      <c r="F145" s="10">
        <f>'3 Data'!O145</f>
        <v>1907.2619999999999</v>
      </c>
      <c r="G145" s="14">
        <f>'4 Results'!$E$4*C145+'4 Results'!$E$5*D145+'4 Results'!$E$6*E145</f>
        <v>1705.2085476835632</v>
      </c>
      <c r="H145" s="14">
        <f t="shared" si="60"/>
        <v>202.05345231643673</v>
      </c>
      <c r="I145" s="14">
        <f t="shared" si="46"/>
        <v>40825.597592990569</v>
      </c>
      <c r="J145" s="14">
        <f>'4 Results'!$E$4*C145</f>
        <v>578.99213366524123</v>
      </c>
      <c r="K145" s="14">
        <f>'4 Results'!$E$5*D145</f>
        <v>278.43388099458645</v>
      </c>
      <c r="L145" s="14">
        <f>'4 Results'!$E$6*E145</f>
        <v>847.78253302373571</v>
      </c>
      <c r="M145" s="14">
        <f>('4 Results'!$E$6-'4 Results'!$E$25)*E145</f>
        <v>210.64768262779427</v>
      </c>
      <c r="N145" s="14"/>
      <c r="O145" s="10">
        <f t="shared" si="50"/>
        <v>366342.08864399994</v>
      </c>
      <c r="P145" s="10">
        <f t="shared" si="51"/>
        <v>2105865.3455999987</v>
      </c>
      <c r="Q145" s="10">
        <f t="shared" si="52"/>
        <v>73352887.036899984</v>
      </c>
      <c r="R145" s="10">
        <f t="shared" si="53"/>
        <v>878332.0039199997</v>
      </c>
      <c r="S145" s="10">
        <f t="shared" si="54"/>
        <v>5183845.0830599992</v>
      </c>
      <c r="T145" s="10">
        <f t="shared" si="55"/>
        <v>12428648.470799996</v>
      </c>
      <c r="U145" s="10">
        <f t="shared" si="56"/>
        <v>1154393.2126439998</v>
      </c>
      <c r="V145" s="10">
        <f t="shared" si="57"/>
        <v>2767742.3239199994</v>
      </c>
      <c r="W145" s="10">
        <f t="shared" si="58"/>
        <v>16334993.343059998</v>
      </c>
      <c r="X145" s="11">
        <f t="shared" si="59"/>
        <v>3637648.3366439999</v>
      </c>
      <c r="Z145" s="9">
        <v>658</v>
      </c>
      <c r="AA145" s="10">
        <v>5.6812507126286014E-4</v>
      </c>
      <c r="AB145" s="10">
        <v>5.0289056809771845E-3</v>
      </c>
      <c r="AC145" s="10">
        <f t="shared" si="39"/>
        <v>0.71983537259185704</v>
      </c>
      <c r="AD145" s="10">
        <f t="shared" si="47"/>
        <v>2.0566037785250061E-6</v>
      </c>
      <c r="AE145" s="11">
        <f t="shared" si="48"/>
        <v>2.857047398379365E-6</v>
      </c>
    </row>
    <row r="146" spans="1:31" x14ac:dyDescent="0.2">
      <c r="A146" s="9">
        <v>137</v>
      </c>
      <c r="B146" s="5">
        <v>689</v>
      </c>
      <c r="C146" s="10">
        <f>'3 Data'!B146</f>
        <v>582.24399999999991</v>
      </c>
      <c r="D146" s="10">
        <f>'3 Data'!J146</f>
        <v>1458.15</v>
      </c>
      <c r="E146" s="10">
        <f>'3 Data'!F146</f>
        <v>8265.5099999999984</v>
      </c>
      <c r="F146" s="10">
        <f>'3 Data'!O146</f>
        <v>1634.644</v>
      </c>
      <c r="G146" s="14">
        <f>'4 Results'!$E$4*C146+'4 Results'!$E$5*D146+'4 Results'!$E$6*E146</f>
        <v>1654.9219217623306</v>
      </c>
      <c r="H146" s="14">
        <f t="shared" si="60"/>
        <v>-20.277921762330607</v>
      </c>
      <c r="I146" s="14">
        <f t="shared" si="46"/>
        <v>411.1941109992012</v>
      </c>
      <c r="J146" s="14">
        <f>'4 Results'!$E$4*C146</f>
        <v>556.97317174014677</v>
      </c>
      <c r="K146" s="14">
        <f>'4 Results'!$E$5*D146</f>
        <v>279.7750513880319</v>
      </c>
      <c r="L146" s="14">
        <f>'4 Results'!$E$6*E146</f>
        <v>818.17369863415195</v>
      </c>
      <c r="M146" s="14">
        <f>('4 Results'!$E$6-'4 Results'!$E$25)*E146</f>
        <v>203.29080500113369</v>
      </c>
      <c r="N146" s="14"/>
      <c r="O146" s="10">
        <f t="shared" si="50"/>
        <v>339008.0755359999</v>
      </c>
      <c r="P146" s="10">
        <f t="shared" si="51"/>
        <v>2126201.4225000003</v>
      </c>
      <c r="Q146" s="10">
        <f t="shared" si="52"/>
        <v>68318655.560099974</v>
      </c>
      <c r="R146" s="10">
        <f t="shared" si="53"/>
        <v>848999.0885999999</v>
      </c>
      <c r="S146" s="10">
        <f t="shared" si="54"/>
        <v>4812543.604439998</v>
      </c>
      <c r="T146" s="10">
        <f t="shared" si="55"/>
        <v>12052353.406499999</v>
      </c>
      <c r="U146" s="10">
        <f t="shared" si="56"/>
        <v>951761.66113599984</v>
      </c>
      <c r="V146" s="10">
        <f t="shared" si="57"/>
        <v>2383556.1486</v>
      </c>
      <c r="W146" s="10">
        <f t="shared" si="58"/>
        <v>13511166.328439998</v>
      </c>
      <c r="X146" s="11">
        <f t="shared" si="59"/>
        <v>2672061.0067360001</v>
      </c>
      <c r="Z146" s="9">
        <v>659</v>
      </c>
      <c r="AA146" s="10">
        <v>5.5791188143734967E-4</v>
      </c>
      <c r="AB146" s="10">
        <v>5.1919339275009599E-3</v>
      </c>
      <c r="AC146" s="10">
        <f t="shared" si="39"/>
        <v>0.7499890474583113</v>
      </c>
      <c r="AD146" s="10">
        <f t="shared" si="47"/>
        <v>2.1724494937546877E-6</v>
      </c>
      <c r="AE146" s="11">
        <f t="shared" si="48"/>
        <v>2.8966416257904686E-6</v>
      </c>
    </row>
    <row r="147" spans="1:31" x14ac:dyDescent="0.2">
      <c r="A147" s="9">
        <v>138</v>
      </c>
      <c r="B147" s="5">
        <v>690</v>
      </c>
      <c r="C147" s="10">
        <f>'3 Data'!B147</f>
        <v>581.75099999999998</v>
      </c>
      <c r="D147" s="10">
        <f>'3 Data'!J147</f>
        <v>1273.1600000000001</v>
      </c>
      <c r="E147" s="10">
        <f>'3 Data'!F147</f>
        <v>7928.92</v>
      </c>
      <c r="F147" s="10">
        <f>'3 Data'!O147</f>
        <v>1577.0810000000001</v>
      </c>
      <c r="G147" s="14">
        <f>'4 Results'!$E$4*C147+'4 Results'!$E$5*D147+'4 Results'!$E$6*E147</f>
        <v>1585.6384542661237</v>
      </c>
      <c r="H147" s="14">
        <f t="shared" si="60"/>
        <v>-8.5574542661236137</v>
      </c>
      <c r="I147" s="14">
        <f t="shared" si="46"/>
        <v>73.230023516797232</v>
      </c>
      <c r="J147" s="14">
        <f>'4 Results'!$E$4*C147</f>
        <v>556.50156915829473</v>
      </c>
      <c r="K147" s="14">
        <f>'4 Results'!$E$5*D147</f>
        <v>244.28104407995522</v>
      </c>
      <c r="L147" s="14">
        <f>'4 Results'!$E$6*E147</f>
        <v>784.85584102787379</v>
      </c>
      <c r="M147" s="14">
        <f>('4 Results'!$E$6-'4 Results'!$E$25)*E147</f>
        <v>195.01235006546349</v>
      </c>
      <c r="N147" s="14"/>
      <c r="O147" s="10">
        <f t="shared" si="50"/>
        <v>338434.22600099997</v>
      </c>
      <c r="P147" s="10">
        <f t="shared" si="51"/>
        <v>1620936.3856000002</v>
      </c>
      <c r="Q147" s="10">
        <f t="shared" si="52"/>
        <v>62867772.366400003</v>
      </c>
      <c r="R147" s="10">
        <f t="shared" si="53"/>
        <v>740662.10316000006</v>
      </c>
      <c r="S147" s="10">
        <f t="shared" si="54"/>
        <v>4612657.1389199998</v>
      </c>
      <c r="T147" s="10">
        <f t="shared" si="55"/>
        <v>10094783.7872</v>
      </c>
      <c r="U147" s="10">
        <f t="shared" si="56"/>
        <v>917468.44883100002</v>
      </c>
      <c r="V147" s="10">
        <f t="shared" si="57"/>
        <v>2007876.4459600004</v>
      </c>
      <c r="W147" s="10">
        <f t="shared" si="58"/>
        <v>12504549.082520001</v>
      </c>
      <c r="X147" s="11">
        <f t="shared" si="59"/>
        <v>2487184.4805610003</v>
      </c>
      <c r="Z147" s="9">
        <v>660</v>
      </c>
      <c r="AA147" s="10">
        <v>6.0698021822301195E-4</v>
      </c>
      <c r="AB147" s="10">
        <v>5.0051989600784809E-3</v>
      </c>
      <c r="AC147" s="10">
        <f t="shared" si="39"/>
        <v>0.64139200240083483</v>
      </c>
      <c r="AD147" s="10">
        <f t="shared" si="47"/>
        <v>1.948585306804008E-6</v>
      </c>
      <c r="AE147" s="11">
        <f t="shared" si="48"/>
        <v>3.0380567570380287E-6</v>
      </c>
    </row>
    <row r="148" spans="1:31" x14ac:dyDescent="0.2">
      <c r="A148" s="9">
        <v>139</v>
      </c>
      <c r="B148" s="5">
        <v>691</v>
      </c>
      <c r="C148" s="10">
        <f>'3 Data'!B148</f>
        <v>550.47599999999989</v>
      </c>
      <c r="D148" s="10">
        <f>'3 Data'!J148</f>
        <v>1255.1100000000001</v>
      </c>
      <c r="E148" s="10">
        <f>'3 Data'!F148</f>
        <v>7604.21</v>
      </c>
      <c r="F148" s="10">
        <f>'3 Data'!O148</f>
        <v>1570.566</v>
      </c>
      <c r="G148" s="14">
        <f>'4 Results'!$E$4*C148+'4 Results'!$E$5*D148+'4 Results'!$E$6*E148</f>
        <v>1520.1157171003422</v>
      </c>
      <c r="H148" s="14">
        <f t="shared" si="60"/>
        <v>50.45028289965785</v>
      </c>
      <c r="I148" s="14">
        <f t="shared" si="46"/>
        <v>2545.2310446555093</v>
      </c>
      <c r="J148" s="14">
        <f>'4 Results'!$E$4*C148</f>
        <v>526.5839814353244</v>
      </c>
      <c r="K148" s="14">
        <f>'4 Results'!$E$5*D148</f>
        <v>240.81779292091537</v>
      </c>
      <c r="L148" s="14">
        <f>'4 Results'!$E$6*E148</f>
        <v>752.71394274410238</v>
      </c>
      <c r="M148" s="14">
        <f>('4 Results'!$E$6-'4 Results'!$E$25)*E148</f>
        <v>187.02608457284197</v>
      </c>
      <c r="N148" s="14"/>
      <c r="O148" s="10">
        <f t="shared" si="50"/>
        <v>303023.82657599985</v>
      </c>
      <c r="P148" s="10">
        <f t="shared" si="51"/>
        <v>1575301.1121000003</v>
      </c>
      <c r="Q148" s="10">
        <f t="shared" si="52"/>
        <v>57824009.724100001</v>
      </c>
      <c r="R148" s="10">
        <f t="shared" si="53"/>
        <v>690907.93235999998</v>
      </c>
      <c r="S148" s="10">
        <f t="shared" si="54"/>
        <v>4185935.103959999</v>
      </c>
      <c r="T148" s="10">
        <f t="shared" si="55"/>
        <v>9544120.0131000001</v>
      </c>
      <c r="U148" s="10">
        <f t="shared" si="56"/>
        <v>864558.88941599987</v>
      </c>
      <c r="V148" s="10">
        <f t="shared" si="57"/>
        <v>1971233.0922600003</v>
      </c>
      <c r="W148" s="10">
        <f t="shared" si="58"/>
        <v>11942913.68286</v>
      </c>
      <c r="X148" s="11">
        <f t="shared" si="59"/>
        <v>2466677.560356</v>
      </c>
      <c r="Z148" s="9">
        <v>661</v>
      </c>
      <c r="AA148" s="10">
        <v>5.2317547763812205E-4</v>
      </c>
      <c r="AB148" s="10">
        <v>4.8140818832965657E-3</v>
      </c>
      <c r="AC148" s="10">
        <f t="shared" si="39"/>
        <v>0.70571717518460131</v>
      </c>
      <c r="AD148" s="10">
        <f t="shared" si="47"/>
        <v>1.7774260443180134E-6</v>
      </c>
      <c r="AE148" s="11">
        <f t="shared" si="48"/>
        <v>2.5186095886827111E-6</v>
      </c>
    </row>
    <row r="149" spans="1:31" x14ac:dyDescent="0.2">
      <c r="A149" s="9">
        <v>140</v>
      </c>
      <c r="B149" s="5">
        <v>692</v>
      </c>
      <c r="C149" s="10">
        <f>'3 Data'!B149</f>
        <v>557.72399999999993</v>
      </c>
      <c r="D149" s="10">
        <f>'3 Data'!J149</f>
        <v>1215.33</v>
      </c>
      <c r="E149" s="10">
        <f>'3 Data'!F149</f>
        <v>7312.71</v>
      </c>
      <c r="F149" s="10">
        <f>'3 Data'!O149</f>
        <v>1498.9939999999999</v>
      </c>
      <c r="G149" s="14">
        <f>'4 Results'!$E$4*C149+'4 Results'!$E$5*D149+'4 Results'!$E$6*E149</f>
        <v>1490.5619951001352</v>
      </c>
      <c r="H149" s="14">
        <f t="shared" si="60"/>
        <v>8.4320048998647508</v>
      </c>
      <c r="I149" s="14">
        <f t="shared" si="46"/>
        <v>71.098706631343163</v>
      </c>
      <c r="J149" s="14">
        <f>'4 Results'!$E$4*C149</f>
        <v>533.51740032632654</v>
      </c>
      <c r="K149" s="14">
        <f>'4 Results'!$E$5*D149</f>
        <v>233.18520948010615</v>
      </c>
      <c r="L149" s="14">
        <f>'4 Results'!$E$6*E149</f>
        <v>723.85938529370242</v>
      </c>
      <c r="M149" s="14">
        <f>('4 Results'!$E$6-'4 Results'!$E$25)*E149</f>
        <v>179.85662138692476</v>
      </c>
      <c r="N149" s="14"/>
      <c r="O149" s="10">
        <f t="shared" si="50"/>
        <v>311056.06017599994</v>
      </c>
      <c r="P149" s="10">
        <f t="shared" si="51"/>
        <v>1477027.0088999998</v>
      </c>
      <c r="Q149" s="10">
        <f t="shared" si="52"/>
        <v>53475727.544100001</v>
      </c>
      <c r="R149" s="10">
        <f t="shared" si="53"/>
        <v>677818.70891999989</v>
      </c>
      <c r="S149" s="10">
        <f t="shared" si="54"/>
        <v>4078473.8720399993</v>
      </c>
      <c r="T149" s="10">
        <f t="shared" si="55"/>
        <v>8887355.8443</v>
      </c>
      <c r="U149" s="10">
        <f t="shared" si="56"/>
        <v>836024.92965599988</v>
      </c>
      <c r="V149" s="10">
        <f t="shared" si="57"/>
        <v>1821772.3780199997</v>
      </c>
      <c r="W149" s="10">
        <f t="shared" si="58"/>
        <v>10961708.41374</v>
      </c>
      <c r="X149" s="11">
        <f t="shared" si="59"/>
        <v>2246983.0120359999</v>
      </c>
      <c r="Z149" s="9">
        <v>662</v>
      </c>
      <c r="AA149" s="10">
        <v>5.5661286496958939E-4</v>
      </c>
      <c r="AB149" s="10">
        <v>4.8079478199891251E-3</v>
      </c>
      <c r="AC149" s="10">
        <f t="shared" si="39"/>
        <v>0.66116266414777403</v>
      </c>
      <c r="AD149" s="10">
        <f t="shared" si="47"/>
        <v>1.769380784876646E-6</v>
      </c>
      <c r="AE149" s="11">
        <f t="shared" si="48"/>
        <v>2.6761656107084387E-6</v>
      </c>
    </row>
    <row r="150" spans="1:31" x14ac:dyDescent="0.2">
      <c r="A150" s="9">
        <v>141</v>
      </c>
      <c r="B150" s="5">
        <v>693</v>
      </c>
      <c r="C150" s="10">
        <f>'3 Data'!B150</f>
        <v>501.19199999999995</v>
      </c>
      <c r="D150" s="10">
        <f>'3 Data'!J150</f>
        <v>1162.4580000000001</v>
      </c>
      <c r="E150" s="10">
        <f>'3 Data'!F150</f>
        <v>7063.0679999999993</v>
      </c>
      <c r="F150" s="10">
        <f>'3 Data'!O150</f>
        <v>1422.89</v>
      </c>
      <c r="G150" s="14">
        <f>'4 Results'!$E$4*C150+'4 Results'!$E$5*D150+'4 Results'!$E$6*E150</f>
        <v>1401.6278982199342</v>
      </c>
      <c r="H150" s="14">
        <f t="shared" si="60"/>
        <v>21.262101780065905</v>
      </c>
      <c r="I150" s="14">
        <f t="shared" si="46"/>
        <v>452.07697210588174</v>
      </c>
      <c r="J150" s="14">
        <f>'4 Results'!$E$4*C150</f>
        <v>479.43902881058057</v>
      </c>
      <c r="K150" s="14">
        <f>'4 Results'!$E$5*D150</f>
        <v>223.04066569723884</v>
      </c>
      <c r="L150" s="14">
        <f>'4 Results'!$E$6*E150</f>
        <v>699.14820371211488</v>
      </c>
      <c r="M150" s="14">
        <f>('4 Results'!$E$6-'4 Results'!$E$25)*E150</f>
        <v>173.7166586814059</v>
      </c>
      <c r="N150" s="14"/>
      <c r="O150" s="10">
        <f t="shared" si="50"/>
        <v>251193.42086399996</v>
      </c>
      <c r="P150" s="10">
        <f t="shared" si="51"/>
        <v>1351308.6017640003</v>
      </c>
      <c r="Q150" s="10">
        <f t="shared" si="52"/>
        <v>49886929.57262399</v>
      </c>
      <c r="R150" s="10">
        <f t="shared" si="53"/>
        <v>582614.649936</v>
      </c>
      <c r="S150" s="10">
        <f t="shared" si="54"/>
        <v>3539953.1770559992</v>
      </c>
      <c r="T150" s="10">
        <f t="shared" si="55"/>
        <v>8210519.9011439998</v>
      </c>
      <c r="U150" s="10">
        <f t="shared" si="56"/>
        <v>713141.08487999998</v>
      </c>
      <c r="V150" s="10">
        <f t="shared" si="57"/>
        <v>1654049.8636200002</v>
      </c>
      <c r="W150" s="10">
        <f t="shared" si="58"/>
        <v>10049968.82652</v>
      </c>
      <c r="X150" s="11">
        <f t="shared" si="59"/>
        <v>2024615.9521000003</v>
      </c>
      <c r="Z150" s="9">
        <v>663</v>
      </c>
      <c r="AA150" s="10">
        <v>4.6842505405119236E-4</v>
      </c>
      <c r="AB150" s="10">
        <v>4.6143496959963502E-3</v>
      </c>
      <c r="AC150" s="10">
        <f t="shared" si="39"/>
        <v>0.73760899503630772</v>
      </c>
      <c r="AD150" s="10">
        <f t="shared" si="47"/>
        <v>1.5943248820113885E-6</v>
      </c>
      <c r="AE150" s="11">
        <f t="shared" si="48"/>
        <v>2.1614770057581935E-6</v>
      </c>
    </row>
    <row r="151" spans="1:31" x14ac:dyDescent="0.2">
      <c r="A151" s="9">
        <v>142</v>
      </c>
      <c r="B151" s="5">
        <v>694</v>
      </c>
      <c r="C151" s="10">
        <f>'3 Data'!B151</f>
        <v>508.45400000000001</v>
      </c>
      <c r="D151" s="10">
        <f>'3 Data'!J151</f>
        <v>1076.1300000000001</v>
      </c>
      <c r="E151" s="10">
        <f>'3 Data'!F151</f>
        <v>6779.26</v>
      </c>
      <c r="F151" s="10">
        <f>'3 Data'!O151</f>
        <v>1360.104</v>
      </c>
      <c r="G151" s="14">
        <f>'4 Results'!$E$4*C151+'4 Results'!$E$5*D151+'4 Results'!$E$6*E151</f>
        <v>1363.9178138274692</v>
      </c>
      <c r="H151" s="14">
        <f t="shared" si="60"/>
        <v>-3.8138138274691755</v>
      </c>
      <c r="I151" s="14">
        <f t="shared" si="46"/>
        <v>14.545175910595082</v>
      </c>
      <c r="J151" s="14">
        <f>'4 Results'!$E$4*C151</f>
        <v>486.38584006699023</v>
      </c>
      <c r="K151" s="14">
        <f>'4 Results'!$E$5*D151</f>
        <v>206.47692353338326</v>
      </c>
      <c r="L151" s="14">
        <f>'4 Results'!$E$6*E151</f>
        <v>671.05505022709576</v>
      </c>
      <c r="M151" s="14">
        <f>('4 Results'!$E$6-'4 Results'!$E$25)*E151</f>
        <v>166.73638078134147</v>
      </c>
      <c r="N151" s="14"/>
      <c r="O151" s="10">
        <f t="shared" si="50"/>
        <v>258525.47011600001</v>
      </c>
      <c r="P151" s="10">
        <f t="shared" si="51"/>
        <v>1158055.7769000002</v>
      </c>
      <c r="Q151" s="10">
        <f t="shared" si="52"/>
        <v>45958366.147600003</v>
      </c>
      <c r="R151" s="10">
        <f t="shared" si="53"/>
        <v>547162.60302000004</v>
      </c>
      <c r="S151" s="10">
        <f t="shared" si="54"/>
        <v>3446941.8640400004</v>
      </c>
      <c r="T151" s="10">
        <f t="shared" si="55"/>
        <v>7295365.0638000006</v>
      </c>
      <c r="U151" s="10">
        <f t="shared" si="56"/>
        <v>691550.31921600003</v>
      </c>
      <c r="V151" s="10">
        <f t="shared" si="57"/>
        <v>1463648.7175200002</v>
      </c>
      <c r="W151" s="10">
        <f t="shared" si="58"/>
        <v>9220498.6430400014</v>
      </c>
      <c r="X151" s="11">
        <f t="shared" si="59"/>
        <v>1849882.8908160001</v>
      </c>
      <c r="Z151" s="9">
        <v>664</v>
      </c>
      <c r="AA151" s="10">
        <v>5.8996415648812466E-4</v>
      </c>
      <c r="AB151" s="10">
        <v>4.3887879507935618E-3</v>
      </c>
      <c r="AC151" s="10">
        <f t="shared" si="39"/>
        <v>0.58276588723289668</v>
      </c>
      <c r="AD151" s="10">
        <f t="shared" si="47"/>
        <v>1.5089135087196427E-6</v>
      </c>
      <c r="AE151" s="11">
        <f t="shared" si="48"/>
        <v>2.5892275813951689E-6</v>
      </c>
    </row>
    <row r="152" spans="1:31" x14ac:dyDescent="0.2">
      <c r="A152" s="9">
        <v>143</v>
      </c>
      <c r="B152" s="5">
        <v>695</v>
      </c>
      <c r="C152" s="10">
        <f>'3 Data'!B152</f>
        <v>517.95699999999999</v>
      </c>
      <c r="D152" s="10">
        <f>'3 Data'!J152</f>
        <v>1075.1300000000001</v>
      </c>
      <c r="E152" s="10">
        <f>'3 Data'!F152</f>
        <v>6461.4699999999993</v>
      </c>
      <c r="F152" s="10">
        <f>'3 Data'!O152</f>
        <v>1353.337</v>
      </c>
      <c r="G152" s="14">
        <f>'4 Results'!$E$4*C152+'4 Results'!$E$5*D152+'4 Results'!$E$6*E152</f>
        <v>1341.3595783992528</v>
      </c>
      <c r="H152" s="14">
        <f t="shared" si="60"/>
        <v>11.977421600747221</v>
      </c>
      <c r="I152" s="14">
        <f t="shared" si="46"/>
        <v>143.4586282020461</v>
      </c>
      <c r="J152" s="14">
        <f>'4 Results'!$E$4*C152</f>
        <v>495.47638638613921</v>
      </c>
      <c r="K152" s="14">
        <f>'4 Results'!$E$5*D152</f>
        <v>206.28505366307635</v>
      </c>
      <c r="L152" s="14">
        <f>'4 Results'!$E$6*E152</f>
        <v>639.59813835003706</v>
      </c>
      <c r="M152" s="14">
        <f>('4 Results'!$E$6-'4 Results'!$E$25)*E152</f>
        <v>158.92031317978871</v>
      </c>
      <c r="N152" s="14"/>
      <c r="O152" s="10">
        <f t="shared" si="50"/>
        <v>268279.45384899998</v>
      </c>
      <c r="P152" s="10">
        <f t="shared" si="51"/>
        <v>1155904.5169000002</v>
      </c>
      <c r="Q152" s="10">
        <f t="shared" si="52"/>
        <v>41750594.560899988</v>
      </c>
      <c r="R152" s="10">
        <f t="shared" si="53"/>
        <v>556871.10941000003</v>
      </c>
      <c r="S152" s="10">
        <f t="shared" si="54"/>
        <v>3346763.6167899994</v>
      </c>
      <c r="T152" s="10">
        <f t="shared" si="55"/>
        <v>6946920.2411000002</v>
      </c>
      <c r="U152" s="10">
        <f t="shared" ref="U152:U157" si="61">F152*C152</f>
        <v>700970.37250900001</v>
      </c>
      <c r="V152" s="10">
        <f t="shared" ref="V152:V157" si="62">F152*D152</f>
        <v>1455013.2088100002</v>
      </c>
      <c r="W152" s="10">
        <f t="shared" ref="W152:W157" si="63">F152*E152</f>
        <v>8744546.4253899995</v>
      </c>
      <c r="X152" s="11">
        <f t="shared" si="59"/>
        <v>1831521.0355690001</v>
      </c>
      <c r="Z152" s="9">
        <v>665</v>
      </c>
      <c r="AA152" s="10">
        <v>4.6985398400834313E-4</v>
      </c>
      <c r="AB152" s="10">
        <v>4.5506884485851306E-3</v>
      </c>
      <c r="AC152" s="10">
        <f t="shared" si="39"/>
        <v>0.71408960124714671</v>
      </c>
      <c r="AD152" s="10">
        <f t="shared" si="47"/>
        <v>1.5268371773713458E-6</v>
      </c>
      <c r="AE152" s="11">
        <f t="shared" si="48"/>
        <v>2.1381590975484698E-6</v>
      </c>
    </row>
    <row r="153" spans="1:31" x14ac:dyDescent="0.2">
      <c r="A153" s="9">
        <v>144</v>
      </c>
      <c r="B153" s="5">
        <v>696</v>
      </c>
      <c r="C153" s="10">
        <f>'3 Data'!B153</f>
        <v>480.42899999999997</v>
      </c>
      <c r="D153" s="10">
        <f>'3 Data'!J153</f>
        <v>1036.0529999999999</v>
      </c>
      <c r="E153" s="10">
        <f>'3 Data'!F153</f>
        <v>6322.723</v>
      </c>
      <c r="F153" s="10">
        <f>'3 Data'!O153</f>
        <v>1292.2619999999999</v>
      </c>
      <c r="G153" s="14">
        <f>'4 Results'!$E$4*C153+'4 Results'!$E$5*D153+'4 Results'!$E$6*E153</f>
        <v>1284.2286109636975</v>
      </c>
      <c r="H153" s="14">
        <f t="shared" si="60"/>
        <v>8.0333890363024238</v>
      </c>
      <c r="I153" s="14">
        <f t="shared" si="46"/>
        <v>64.53533940858398</v>
      </c>
      <c r="J153" s="14">
        <f>'4 Results'!$E$4*C153</f>
        <v>459.57719431363313</v>
      </c>
      <c r="K153" s="14">
        <f>'4 Results'!$E$5*D153</f>
        <v>198.78735474109288</v>
      </c>
      <c r="L153" s="14">
        <f>'4 Results'!$E$6*E153</f>
        <v>625.86406190897139</v>
      </c>
      <c r="M153" s="14">
        <f>('4 Results'!$E$6-'4 Results'!$E$25)*E153</f>
        <v>155.50782086878888</v>
      </c>
      <c r="N153" s="14"/>
      <c r="O153" s="10">
        <f t="shared" si="50"/>
        <v>230812.02404099997</v>
      </c>
      <c r="P153" s="10">
        <f t="shared" si="51"/>
        <v>1073405.8188089998</v>
      </c>
      <c r="Q153" s="10">
        <f t="shared" si="52"/>
        <v>39976826.134728998</v>
      </c>
      <c r="R153" s="10">
        <f t="shared" si="53"/>
        <v>497749.90673699992</v>
      </c>
      <c r="S153" s="10">
        <f t="shared" si="54"/>
        <v>3037619.488167</v>
      </c>
      <c r="T153" s="10">
        <f t="shared" si="55"/>
        <v>6550676.1323189996</v>
      </c>
      <c r="U153" s="10">
        <f t="shared" si="61"/>
        <v>620840.1403979999</v>
      </c>
      <c r="V153" s="10">
        <f t="shared" si="62"/>
        <v>1338851.9218859999</v>
      </c>
      <c r="W153" s="10">
        <f t="shared" si="63"/>
        <v>8170614.6694259997</v>
      </c>
      <c r="X153" s="11">
        <f t="shared" si="59"/>
        <v>1669941.0766439999</v>
      </c>
      <c r="Z153" s="9">
        <v>666</v>
      </c>
      <c r="AA153" s="10">
        <v>6.598610481390035E-4</v>
      </c>
      <c r="AB153" s="10">
        <v>4.2525963492051873E-3</v>
      </c>
      <c r="AC153" s="10">
        <f t="shared" si="39"/>
        <v>0.47399763522623423</v>
      </c>
      <c r="AD153" s="10">
        <f t="shared" si="47"/>
        <v>1.3300955165122455E-6</v>
      </c>
      <c r="AE153" s="11">
        <f t="shared" si="48"/>
        <v>2.8061226842986348E-6</v>
      </c>
    </row>
    <row r="154" spans="1:31" x14ac:dyDescent="0.2">
      <c r="A154" s="9">
        <v>145</v>
      </c>
      <c r="B154" s="5">
        <v>697</v>
      </c>
      <c r="C154" s="10">
        <f>'3 Data'!B154</f>
        <v>479.68199999999996</v>
      </c>
      <c r="D154" s="10">
        <f>'3 Data'!J154</f>
        <v>962.47800000000007</v>
      </c>
      <c r="E154" s="10">
        <f>'3 Data'!F154</f>
        <v>5974.4579999999996</v>
      </c>
      <c r="F154" s="10">
        <f>'3 Data'!O154</f>
        <v>1275.25</v>
      </c>
      <c r="G154" s="14">
        <f>'4 Results'!$E$4*C154+'4 Results'!$E$5*D154+'4 Results'!$E$6*E154</f>
        <v>1234.9236822002008</v>
      </c>
      <c r="H154" s="14">
        <f t="shared" si="60"/>
        <v>40.326317799799199</v>
      </c>
      <c r="I154" s="14">
        <f t="shared" si="46"/>
        <v>1626.2119072904018</v>
      </c>
      <c r="J154" s="14">
        <f>'4 Results'!$E$4*C154</f>
        <v>458.86261595938663</v>
      </c>
      <c r="K154" s="14">
        <f>'4 Results'!$E$5*D154</f>
        <v>184.67052903326146</v>
      </c>
      <c r="L154" s="14">
        <f>'4 Results'!$E$6*E154</f>
        <v>591.39053720755271</v>
      </c>
      <c r="M154" s="14">
        <f>('4 Results'!$E$6-'4 Results'!$E$25)*E154</f>
        <v>146.94221847961751</v>
      </c>
      <c r="N154" s="14"/>
      <c r="O154" s="10">
        <f t="shared" si="50"/>
        <v>230094.82112399995</v>
      </c>
      <c r="P154" s="10">
        <f t="shared" si="51"/>
        <v>926363.9004840001</v>
      </c>
      <c r="Q154" s="10">
        <f t="shared" si="52"/>
        <v>35694148.393763997</v>
      </c>
      <c r="R154" s="10">
        <f t="shared" si="53"/>
        <v>461683.371996</v>
      </c>
      <c r="S154" s="10">
        <f t="shared" si="54"/>
        <v>2865839.9623559997</v>
      </c>
      <c r="T154" s="10">
        <f t="shared" si="55"/>
        <v>5750284.3869240005</v>
      </c>
      <c r="U154" s="10">
        <f t="shared" si="61"/>
        <v>611714.47049999994</v>
      </c>
      <c r="V154" s="10">
        <f t="shared" si="62"/>
        <v>1227400.0695</v>
      </c>
      <c r="W154" s="10">
        <f t="shared" si="63"/>
        <v>7618927.5644999994</v>
      </c>
      <c r="X154" s="11">
        <f t="shared" si="59"/>
        <v>1626262.5625</v>
      </c>
      <c r="Z154" s="9">
        <v>667</v>
      </c>
      <c r="AA154" s="10">
        <v>4.9137698983234529E-4</v>
      </c>
      <c r="AB154" s="10">
        <v>4.1999990381307722E-3</v>
      </c>
      <c r="AC154" s="10">
        <f t="shared" si="39"/>
        <v>0.62113504657705365</v>
      </c>
      <c r="AD154" s="10">
        <f t="shared" si="47"/>
        <v>1.2818878781853855E-6</v>
      </c>
      <c r="AE154" s="11">
        <f t="shared" si="48"/>
        <v>2.0637828846554445E-6</v>
      </c>
    </row>
    <row r="155" spans="1:31" x14ac:dyDescent="0.2">
      <c r="A155" s="9">
        <v>146</v>
      </c>
      <c r="B155" s="5">
        <v>698</v>
      </c>
      <c r="C155" s="10">
        <f>'3 Data'!B155</f>
        <v>449.17199999999997</v>
      </c>
      <c r="D155" s="10">
        <f>'3 Data'!J155</f>
        <v>916.93299999999999</v>
      </c>
      <c r="E155" s="10">
        <f>'3 Data'!F155</f>
        <v>5778.4630000000006</v>
      </c>
      <c r="F155" s="10">
        <f>'3 Data'!O155</f>
        <v>1191.4349999999999</v>
      </c>
      <c r="G155" s="14">
        <f>'4 Results'!$E$4*C155+'4 Results'!$E$5*D155+'4 Results'!$E$6*E155</f>
        <v>1177.5983241843833</v>
      </c>
      <c r="H155" s="14">
        <f t="shared" si="60"/>
        <v>13.836675815616672</v>
      </c>
      <c r="I155" s="14">
        <f t="shared" si="46"/>
        <v>191.45359762647132</v>
      </c>
      <c r="J155" s="14">
        <f>'4 Results'!$E$4*C155</f>
        <v>429.67682534618689</v>
      </c>
      <c r="K155" s="14">
        <f>'4 Results'!$E$5*D155</f>
        <v>175.93181579013287</v>
      </c>
      <c r="L155" s="14">
        <f>'4 Results'!$E$6*E155</f>
        <v>571.98968304806351</v>
      </c>
      <c r="M155" s="14">
        <f>('4 Results'!$E$6-'4 Results'!$E$25)*E155</f>
        <v>142.12170754608806</v>
      </c>
      <c r="N155" s="14"/>
      <c r="O155" s="10">
        <f t="shared" si="50"/>
        <v>201755.48558399998</v>
      </c>
      <c r="P155" s="10">
        <f t="shared" si="51"/>
        <v>840766.12648899993</v>
      </c>
      <c r="Q155" s="10">
        <f t="shared" si="52"/>
        <v>33390634.642369006</v>
      </c>
      <c r="R155" s="10">
        <f t="shared" si="53"/>
        <v>411860.62947599997</v>
      </c>
      <c r="S155" s="10">
        <f t="shared" si="54"/>
        <v>2595523.7826360003</v>
      </c>
      <c r="T155" s="10">
        <f t="shared" si="55"/>
        <v>5298463.4139790004</v>
      </c>
      <c r="U155" s="10">
        <f t="shared" si="61"/>
        <v>535159.24182</v>
      </c>
      <c r="V155" s="10">
        <f t="shared" si="62"/>
        <v>1092466.068855</v>
      </c>
      <c r="W155" s="10">
        <f t="shared" si="63"/>
        <v>6884663.0644050008</v>
      </c>
      <c r="X155" s="11">
        <f t="shared" si="59"/>
        <v>1419517.3592249998</v>
      </c>
      <c r="Z155" s="9">
        <v>668</v>
      </c>
      <c r="AA155" s="10">
        <v>5.4100571917206392E-4</v>
      </c>
      <c r="AB155" s="10">
        <v>3.8850229291600585E-3</v>
      </c>
      <c r="AC155" s="10">
        <f t="shared" si="39"/>
        <v>0.52937530859784898</v>
      </c>
      <c r="AD155" s="10">
        <f t="shared" si="47"/>
        <v>1.1126514119609498E-6</v>
      </c>
      <c r="AE155" s="11">
        <f t="shared" si="48"/>
        <v>2.1018196237901958E-6</v>
      </c>
    </row>
    <row r="156" spans="1:31" x14ac:dyDescent="0.2">
      <c r="A156" s="9">
        <v>147</v>
      </c>
      <c r="B156" s="5">
        <v>699</v>
      </c>
      <c r="C156" s="10">
        <f>'3 Data'!B156</f>
        <v>443.66300000000001</v>
      </c>
      <c r="D156" s="10">
        <f>'3 Data'!J156</f>
        <v>932.17900000000009</v>
      </c>
      <c r="E156" s="10">
        <f>'3 Data'!F156</f>
        <v>5521.7289999999994</v>
      </c>
      <c r="F156" s="10">
        <f>'3 Data'!O156</f>
        <v>1192.422</v>
      </c>
      <c r="G156" s="14">
        <f>'4 Results'!$E$4*C156+'4 Results'!$E$5*D156+'4 Results'!$E$6*E156</f>
        <v>1149.8404827772129</v>
      </c>
      <c r="H156" s="14">
        <f t="shared" si="60"/>
        <v>42.58151722278717</v>
      </c>
      <c r="I156" s="14">
        <f t="shared" si="46"/>
        <v>1813.1856089945204</v>
      </c>
      <c r="J156" s="14">
        <f>'4 Results'!$E$4*C156</f>
        <v>424.40692955831025</v>
      </c>
      <c r="K156" s="14">
        <f>'4 Results'!$E$5*D156</f>
        <v>178.85706383283215</v>
      </c>
      <c r="L156" s="14">
        <f>'4 Results'!$E$6*E156</f>
        <v>546.57648938607031</v>
      </c>
      <c r="M156" s="14">
        <f>('4 Results'!$E$6-'4 Results'!$E$25)*E156</f>
        <v>135.80731659729466</v>
      </c>
      <c r="N156" s="14"/>
      <c r="O156" s="10">
        <f t="shared" si="50"/>
        <v>196836.85756900001</v>
      </c>
      <c r="P156" s="10">
        <f t="shared" si="51"/>
        <v>868957.68804100016</v>
      </c>
      <c r="Q156" s="10">
        <f t="shared" si="52"/>
        <v>30489491.149440993</v>
      </c>
      <c r="R156" s="10">
        <f t="shared" si="53"/>
        <v>413573.33167700004</v>
      </c>
      <c r="S156" s="10">
        <f t="shared" si="54"/>
        <v>2449786.8533269996</v>
      </c>
      <c r="T156" s="10">
        <f t="shared" si="55"/>
        <v>5147239.8174909996</v>
      </c>
      <c r="U156" s="10">
        <f t="shared" si="61"/>
        <v>529033.521786</v>
      </c>
      <c r="V156" s="10">
        <f t="shared" si="62"/>
        <v>1111550.7475380001</v>
      </c>
      <c r="W156" s="10">
        <f t="shared" si="63"/>
        <v>6584231.1376379998</v>
      </c>
      <c r="X156" s="11">
        <f t="shared" si="59"/>
        <v>1421870.226084</v>
      </c>
      <c r="Z156" s="9">
        <v>669</v>
      </c>
      <c r="AA156" s="10">
        <v>4.026827886854735E-4</v>
      </c>
      <c r="AB156" s="10">
        <v>3.9596678964710667E-3</v>
      </c>
      <c r="AC156" s="10">
        <f t="shared" si="39"/>
        <v>0.70674055857934803</v>
      </c>
      <c r="AD156" s="10">
        <f t="shared" si="47"/>
        <v>1.1268908315696871E-6</v>
      </c>
      <c r="AE156" s="11">
        <f t="shared" si="48"/>
        <v>1.5944901108193119E-6</v>
      </c>
    </row>
    <row r="157" spans="1:31" x14ac:dyDescent="0.2">
      <c r="A157" s="9">
        <v>148</v>
      </c>
      <c r="B157" s="5">
        <v>700</v>
      </c>
      <c r="C157" s="10">
        <f>'3 Data'!B157</f>
        <v>478.67599999999999</v>
      </c>
      <c r="D157" s="10">
        <f>'3 Data'!J157</f>
        <v>867.37799999999993</v>
      </c>
      <c r="E157" s="10">
        <f>'3 Data'!F157</f>
        <v>5422.9579999999996</v>
      </c>
      <c r="F157" s="10">
        <f>'3 Data'!O157</f>
        <v>1174.404</v>
      </c>
      <c r="G157" s="14">
        <f>'4 Results'!$E$4*C157+'4 Results'!$E$5*D157+'4 Results'!$E$6*E157</f>
        <v>1161.1234794801189</v>
      </c>
      <c r="H157" s="14">
        <f t="shared" si="60"/>
        <v>13.280520519881065</v>
      </c>
      <c r="I157" s="14">
        <f t="shared" si="46"/>
        <v>176.37222527898206</v>
      </c>
      <c r="J157" s="14">
        <f>'4 Results'!$E$4*C157</f>
        <v>457.90027884510022</v>
      </c>
      <c r="K157" s="14">
        <f>'4 Results'!$E$5*D157</f>
        <v>166.42370436707355</v>
      </c>
      <c r="L157" s="14">
        <f>'4 Results'!$E$6*E157</f>
        <v>536.79949626794519</v>
      </c>
      <c r="M157" s="14">
        <f>('4 Results'!$E$6-'4 Results'!$E$25)*E157</f>
        <v>133.37803684313951</v>
      </c>
      <c r="N157" s="14"/>
      <c r="O157" s="10">
        <f t="shared" si="50"/>
        <v>229130.71297599998</v>
      </c>
      <c r="P157" s="10">
        <f t="shared" si="51"/>
        <v>752344.5948839999</v>
      </c>
      <c r="Q157" s="10">
        <f t="shared" si="52"/>
        <v>29408473.469763994</v>
      </c>
      <c r="R157" s="10">
        <f t="shared" si="53"/>
        <v>415193.03152799996</v>
      </c>
      <c r="S157" s="10">
        <f t="shared" si="54"/>
        <v>2595839.8436079999</v>
      </c>
      <c r="T157" s="10">
        <f t="shared" si="55"/>
        <v>4703754.4641239997</v>
      </c>
      <c r="U157" s="10">
        <f t="shared" si="61"/>
        <v>562159.00910399994</v>
      </c>
      <c r="V157" s="10">
        <f t="shared" si="62"/>
        <v>1018652.1927119999</v>
      </c>
      <c r="W157" s="10">
        <f t="shared" si="63"/>
        <v>6368743.5670319991</v>
      </c>
      <c r="X157" s="11">
        <f t="shared" si="59"/>
        <v>1379224.7552159999</v>
      </c>
      <c r="Z157" s="9">
        <v>670</v>
      </c>
      <c r="AA157" s="10">
        <v>2.9117864471440519E-4</v>
      </c>
      <c r="AB157" s="10">
        <v>3.866181638506023E-3</v>
      </c>
      <c r="AC157" s="10">
        <f t="shared" si="39"/>
        <v>0.92427912137498203</v>
      </c>
      <c r="AD157" s="10">
        <f t="shared" si="47"/>
        <v>1.0405067862178104E-6</v>
      </c>
      <c r="AE157" s="11">
        <f t="shared" si="48"/>
        <v>1.1257495297199023E-6</v>
      </c>
    </row>
    <row r="158" spans="1:31" x14ac:dyDescent="0.2">
      <c r="A158" s="9"/>
      <c r="B158" s="10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1"/>
      <c r="Z158" s="9">
        <v>671</v>
      </c>
      <c r="AA158" s="10">
        <v>3.7841371723521596E-4</v>
      </c>
      <c r="AB158" s="10">
        <v>3.6019864438770212E-3</v>
      </c>
      <c r="AC158" s="10">
        <f t="shared" si="39"/>
        <v>0.67302181100408598</v>
      </c>
      <c r="AD158" s="10">
        <f t="shared" si="47"/>
        <v>9.1735637590463419E-7</v>
      </c>
      <c r="AE158" s="11">
        <f t="shared" si="48"/>
        <v>1.3630410796583601E-6</v>
      </c>
    </row>
    <row r="159" spans="1:31" x14ac:dyDescent="0.2">
      <c r="A159" s="15" t="s">
        <v>0</v>
      </c>
      <c r="B159" s="16"/>
      <c r="C159" s="16"/>
      <c r="D159" s="16"/>
      <c r="E159" s="16"/>
      <c r="F159" s="17">
        <f>SUM(F7:F157)</f>
        <v>1683968.1940000004</v>
      </c>
      <c r="G159" s="16"/>
      <c r="H159" s="17">
        <f>SUM(H7:H152)</f>
        <v>1194.7488166458384</v>
      </c>
      <c r="I159" s="17">
        <f>SUM(I7:I152)</f>
        <v>4319331.5529354541</v>
      </c>
      <c r="J159" s="16"/>
      <c r="K159" s="16"/>
      <c r="L159" s="16"/>
      <c r="M159" s="16"/>
      <c r="N159" s="16"/>
      <c r="O159" s="16">
        <f t="shared" ref="O159:W159" si="64">SUM(O7:O152)</f>
        <v>2759956363.6964374</v>
      </c>
      <c r="P159" s="16">
        <f t="shared" si="64"/>
        <v>250343318551.36258</v>
      </c>
      <c r="Q159" s="16">
        <f t="shared" si="64"/>
        <v>163433528798.76761</v>
      </c>
      <c r="R159" s="16">
        <f t="shared" si="64"/>
        <v>25944715375.157104</v>
      </c>
      <c r="S159" s="16">
        <f t="shared" si="64"/>
        <v>10776132931.478836</v>
      </c>
      <c r="T159" s="16">
        <f t="shared" si="64"/>
        <v>82312582759.575684</v>
      </c>
      <c r="U159" s="16">
        <f t="shared" si="64"/>
        <v>8684868024.7205696</v>
      </c>
      <c r="V159" s="16">
        <f t="shared" si="64"/>
        <v>80999823096.133987</v>
      </c>
      <c r="W159" s="16">
        <f t="shared" si="64"/>
        <v>42279435620.155899</v>
      </c>
      <c r="X159" s="18">
        <f>SUM(X7:X157)</f>
        <v>28046277288.253567</v>
      </c>
      <c r="Y159" s="10"/>
      <c r="Z159" s="9">
        <v>672</v>
      </c>
      <c r="AA159" s="10">
        <v>2.7261356890364132E-4</v>
      </c>
      <c r="AB159" s="10">
        <v>3.2003670108803747E-3</v>
      </c>
      <c r="AC159" s="10">
        <f t="shared" si="39"/>
        <v>0.8366306218835533</v>
      </c>
      <c r="AD159" s="10">
        <f t="shared" si="47"/>
        <v>7.2992965768346114E-7</v>
      </c>
      <c r="AE159" s="11">
        <f t="shared" si="48"/>
        <v>8.7246347263757765E-7</v>
      </c>
    </row>
    <row r="160" spans="1:31" ht="13.5" thickBot="1" x14ac:dyDescent="0.25">
      <c r="A160" s="19"/>
      <c r="B160" s="20"/>
      <c r="C160" s="20"/>
      <c r="D160" s="20"/>
      <c r="E160" s="20"/>
      <c r="F160" s="21"/>
      <c r="G160" s="20"/>
      <c r="H160" s="20"/>
      <c r="I160" s="21"/>
      <c r="J160" s="20"/>
      <c r="K160" s="20"/>
      <c r="L160" s="20"/>
      <c r="M160" s="20"/>
      <c r="N160" s="20"/>
      <c r="O160" s="20"/>
      <c r="P160" s="20"/>
      <c r="Q160" s="20"/>
      <c r="R160" s="20"/>
      <c r="S160" s="20"/>
      <c r="T160" s="20"/>
      <c r="U160" s="20"/>
      <c r="V160" s="20"/>
      <c r="W160" s="20"/>
      <c r="X160" s="22"/>
      <c r="Z160" s="9">
        <v>673</v>
      </c>
      <c r="AA160" s="10">
        <v>5.2280279053592096E-4</v>
      </c>
      <c r="AB160" s="10">
        <v>3.3060411790232819E-3</v>
      </c>
      <c r="AC160" s="10">
        <f t="shared" si="39"/>
        <v>0.43142144079140465</v>
      </c>
      <c r="AD160" s="10">
        <f t="shared" si="47"/>
        <v>7.456720772300723E-7</v>
      </c>
      <c r="AE160" s="11">
        <f t="shared" si="48"/>
        <v>1.728407554020038E-6</v>
      </c>
    </row>
    <row r="161" spans="21:31" x14ac:dyDescent="0.2">
      <c r="Z161" s="9">
        <v>674</v>
      </c>
      <c r="AA161" s="10">
        <v>3.5956240541364158E-4</v>
      </c>
      <c r="AB161" s="10">
        <v>3.2766754918323537E-3</v>
      </c>
      <c r="AC161" s="10">
        <f t="shared" si="39"/>
        <v>0.62170933597709699</v>
      </c>
      <c r="AD161" s="10">
        <f t="shared" si="47"/>
        <v>7.3247886660249249E-7</v>
      </c>
      <c r="AE161" s="11">
        <f t="shared" si="48"/>
        <v>1.1781693216031681E-6</v>
      </c>
    </row>
    <row r="162" spans="21:31" x14ac:dyDescent="0.2">
      <c r="Z162" s="9">
        <v>675</v>
      </c>
      <c r="AA162" s="10">
        <v>3.8011076400183003E-4</v>
      </c>
      <c r="AB162" s="10">
        <v>2.9914075066072346E-3</v>
      </c>
      <c r="AC162" s="10">
        <f t="shared" si="39"/>
        <v>0.53273954031604831</v>
      </c>
      <c r="AD162" s="10">
        <f t="shared" si="47"/>
        <v>6.0576012084909013E-7</v>
      </c>
      <c r="AE162" s="11">
        <f t="shared" si="48"/>
        <v>1.1370661927772854E-6</v>
      </c>
    </row>
    <row r="163" spans="21:31" x14ac:dyDescent="0.2">
      <c r="U163" s="10"/>
      <c r="Z163" s="9">
        <v>676</v>
      </c>
      <c r="AA163" s="10">
        <v>3.4075716136542587E-4</v>
      </c>
      <c r="AB163" s="10">
        <v>3.0471062952171484E-3</v>
      </c>
      <c r="AC163" s="10">
        <f t="shared" si="39"/>
        <v>0.59795999011165513</v>
      </c>
      <c r="AD163" s="10">
        <f t="shared" si="47"/>
        <v>6.2087578514011481E-7</v>
      </c>
      <c r="AE163" s="11">
        <f t="shared" si="48"/>
        <v>1.0383232915369149E-6</v>
      </c>
    </row>
    <row r="164" spans="21:31" x14ac:dyDescent="0.2">
      <c r="W164" s="10"/>
      <c r="Z164" s="9">
        <v>677</v>
      </c>
      <c r="AA164" s="10">
        <v>2.5919399099675797E-4</v>
      </c>
      <c r="AB164" s="10">
        <v>2.721561569556026E-3</v>
      </c>
      <c r="AC164" s="10">
        <f t="shared" si="39"/>
        <v>0.68818856709132825</v>
      </c>
      <c r="AD164" s="10">
        <f t="shared" si="47"/>
        <v>4.8545675217554904E-7</v>
      </c>
      <c r="AE164" s="11">
        <f t="shared" si="48"/>
        <v>7.054124049566271E-7</v>
      </c>
    </row>
    <row r="165" spans="21:31" x14ac:dyDescent="0.2">
      <c r="Z165" s="9">
        <v>678</v>
      </c>
      <c r="AA165" s="10">
        <v>1.6224003941134842E-4</v>
      </c>
      <c r="AB165" s="10">
        <v>2.8676091423119813E-3</v>
      </c>
      <c r="AC165" s="10">
        <f t="shared" si="39"/>
        <v>1.1507828172906418</v>
      </c>
      <c r="AD165" s="10">
        <f t="shared" ref="AD165:AD187" si="65">AC165*AB165*AA165</f>
        <v>5.3539137201977402E-7</v>
      </c>
      <c r="AE165" s="11">
        <f t="shared" ref="AE165:AE187" si="66">AA165*AB165</f>
        <v>4.6524102026503888E-7</v>
      </c>
    </row>
    <row r="166" spans="21:31" x14ac:dyDescent="0.2">
      <c r="Z166" s="9">
        <v>679</v>
      </c>
      <c r="AA166" s="10">
        <v>3.2154559718767373E-4</v>
      </c>
      <c r="AB166" s="10">
        <v>2.5787645825361455E-3</v>
      </c>
      <c r="AC166" s="10">
        <f t="shared" ref="AC166:AC187" si="67">D136/E136*AB166/AA166*AB$3/AA$3</f>
        <v>0.53256899206006814</v>
      </c>
      <c r="AD166" s="10">
        <f t="shared" si="65"/>
        <v>4.4160109432791465E-7</v>
      </c>
      <c r="AE166" s="11">
        <f t="shared" si="66"/>
        <v>8.2919039769800707E-7</v>
      </c>
    </row>
    <row r="167" spans="21:31" x14ac:dyDescent="0.2">
      <c r="Z167" s="9">
        <v>680</v>
      </c>
      <c r="AA167" s="10">
        <v>3.400925537970905E-4</v>
      </c>
      <c r="AB167" s="10">
        <v>2.4414250095843811E-3</v>
      </c>
      <c r="AC167" s="10">
        <f t="shared" si="67"/>
        <v>0.46400655101833888</v>
      </c>
      <c r="AD167" s="10">
        <f t="shared" si="65"/>
        <v>3.852694957950206E-7</v>
      </c>
      <c r="AE167" s="11">
        <f t="shared" si="66"/>
        <v>8.3031046641363835E-7</v>
      </c>
    </row>
    <row r="168" spans="21:31" x14ac:dyDescent="0.2">
      <c r="Z168" s="9">
        <v>681</v>
      </c>
      <c r="AA168" s="10">
        <v>2.4511999017066228E-4</v>
      </c>
      <c r="AB168" s="10">
        <v>2.4070005637946913E-3</v>
      </c>
      <c r="AC168" s="10">
        <f t="shared" si="67"/>
        <v>0.6331066703536854</v>
      </c>
      <c r="AD168" s="10">
        <f t="shared" si="65"/>
        <v>3.7353543915314474E-7</v>
      </c>
      <c r="AE168" s="11">
        <f t="shared" si="66"/>
        <v>5.9000395453813328E-7</v>
      </c>
    </row>
    <row r="169" spans="21:31" x14ac:dyDescent="0.2">
      <c r="Z169" s="9">
        <v>682</v>
      </c>
      <c r="AA169" s="10">
        <v>3.7250318638560437E-4</v>
      </c>
      <c r="AB169" s="10">
        <v>2.2942781345974112E-3</v>
      </c>
      <c r="AC169" s="10">
        <f t="shared" si="67"/>
        <v>0.38599153101952038</v>
      </c>
      <c r="AD169" s="10">
        <f t="shared" si="65"/>
        <v>3.2987836560845297E-7</v>
      </c>
      <c r="AE169" s="11">
        <f t="shared" si="66"/>
        <v>8.5462591559235621E-7</v>
      </c>
    </row>
    <row r="170" spans="21:31" x14ac:dyDescent="0.2">
      <c r="Z170" s="9">
        <v>683</v>
      </c>
      <c r="AA170" s="10">
        <v>1.9427230044233453E-4</v>
      </c>
      <c r="AB170" s="10">
        <v>2.2925584020417581E-3</v>
      </c>
      <c r="AC170" s="10">
        <f t="shared" si="67"/>
        <v>0.73730923979240692</v>
      </c>
      <c r="AD170" s="10">
        <f t="shared" si="65"/>
        <v>3.2838322766930705E-7</v>
      </c>
      <c r="AE170" s="11">
        <f t="shared" si="66"/>
        <v>4.4538059466305476E-7</v>
      </c>
    </row>
    <row r="171" spans="21:31" x14ac:dyDescent="0.2">
      <c r="Z171" s="9">
        <v>684</v>
      </c>
      <c r="AA171" s="10">
        <v>3.3212282900624534E-4</v>
      </c>
      <c r="AB171" s="10">
        <v>2.040929550428791E-3</v>
      </c>
      <c r="AC171" s="10">
        <f t="shared" si="67"/>
        <v>0.3975104432701419</v>
      </c>
      <c r="AD171" s="10">
        <f t="shared" si="65"/>
        <v>2.6944819905499652E-7</v>
      </c>
      <c r="AE171" s="11">
        <f t="shared" si="66"/>
        <v>6.7783929609085458E-7</v>
      </c>
    </row>
    <row r="172" spans="21:31" x14ac:dyDescent="0.2">
      <c r="Z172" s="9">
        <v>685</v>
      </c>
      <c r="AA172" s="10">
        <v>2.6965303351504395E-4</v>
      </c>
      <c r="AB172" s="10">
        <v>2.0974660952397702E-3</v>
      </c>
      <c r="AC172" s="10">
        <f t="shared" si="67"/>
        <v>0.46759086053197435</v>
      </c>
      <c r="AD172" s="10">
        <f t="shared" si="65"/>
        <v>2.644638241769126E-7</v>
      </c>
      <c r="AE172" s="11">
        <f t="shared" si="66"/>
        <v>5.655880952763581E-7</v>
      </c>
    </row>
    <row r="173" spans="21:31" x14ac:dyDescent="0.2">
      <c r="Z173" s="9">
        <v>686</v>
      </c>
      <c r="AA173" s="10">
        <v>2.8365680763265441E-4</v>
      </c>
      <c r="AB173" s="10">
        <v>1.9872569346456974E-3</v>
      </c>
      <c r="AC173" s="10">
        <f t="shared" si="67"/>
        <v>0.45825410264394767</v>
      </c>
      <c r="AD173" s="10">
        <f t="shared" si="65"/>
        <v>2.5831736017219879E-7</v>
      </c>
      <c r="AE173" s="11">
        <f t="shared" si="66"/>
        <v>5.63698958027453E-7</v>
      </c>
    </row>
    <row r="174" spans="21:31" x14ac:dyDescent="0.2">
      <c r="Z174" s="9">
        <v>687</v>
      </c>
      <c r="AA174" s="10">
        <v>4.5364985197561281E-4</v>
      </c>
      <c r="AB174" s="10">
        <v>1.9195477905596954E-3</v>
      </c>
      <c r="AC174" s="10">
        <f t="shared" si="67"/>
        <v>0.26165414091413869</v>
      </c>
      <c r="AD174" s="10">
        <f t="shared" si="65"/>
        <v>2.2784909863326216E-7</v>
      </c>
      <c r="AE174" s="11">
        <f t="shared" si="66"/>
        <v>8.7080257104752045E-7</v>
      </c>
    </row>
    <row r="175" spans="21:31" x14ac:dyDescent="0.2">
      <c r="Z175" s="9">
        <v>688</v>
      </c>
      <c r="AA175" s="10">
        <v>2.0765149503118585E-4</v>
      </c>
      <c r="AB175" s="10">
        <v>1.7186676318960913E-3</v>
      </c>
      <c r="AC175" s="10">
        <f t="shared" si="67"/>
        <v>0.51420341805451353</v>
      </c>
      <c r="AD175" s="10">
        <f t="shared" si="65"/>
        <v>1.8351092288689582E-7</v>
      </c>
      <c r="AE175" s="11">
        <f t="shared" si="66"/>
        <v>3.5688390322493116E-7</v>
      </c>
    </row>
    <row r="176" spans="21:31" x14ac:dyDescent="0.2">
      <c r="Z176" s="9">
        <v>689</v>
      </c>
      <c r="AA176" s="10">
        <v>2.3118194256774069E-4</v>
      </c>
      <c r="AB176" s="10">
        <v>1.6780244573830854E-3</v>
      </c>
      <c r="AC176" s="10">
        <f t="shared" si="67"/>
        <v>0.4695137925332068</v>
      </c>
      <c r="AD176" s="10">
        <f t="shared" si="65"/>
        <v>1.8213799430108958E-7</v>
      </c>
      <c r="AE176" s="11">
        <f t="shared" si="66"/>
        <v>3.8792895373400066E-7</v>
      </c>
    </row>
    <row r="177" spans="26:31" x14ac:dyDescent="0.2">
      <c r="Z177" s="9">
        <v>690</v>
      </c>
      <c r="AA177" s="10">
        <v>2.8533384037948098E-4</v>
      </c>
      <c r="AB177" s="10">
        <v>1.5612421327498554E-3</v>
      </c>
      <c r="AC177" s="10">
        <f t="shared" si="67"/>
        <v>0.32214942551745013</v>
      </c>
      <c r="AD177" s="10">
        <f t="shared" si="65"/>
        <v>1.4350958411121359E-7</v>
      </c>
      <c r="AE177" s="11">
        <f t="shared" si="66"/>
        <v>4.4547521349976769E-7</v>
      </c>
    </row>
    <row r="178" spans="26:31" x14ac:dyDescent="0.2">
      <c r="Z178" s="9">
        <v>691</v>
      </c>
      <c r="AA178" s="10">
        <v>2.3819478404566048E-4</v>
      </c>
      <c r="AB178" s="10">
        <v>1.5736353700429775E-3</v>
      </c>
      <c r="AC178" s="10">
        <f t="shared" si="67"/>
        <v>0.3998259516894182</v>
      </c>
      <c r="AD178" s="10">
        <f t="shared" si="65"/>
        <v>1.4986745602299942E-7</v>
      </c>
      <c r="AE178" s="11">
        <f t="shared" si="66"/>
        <v>3.7483173713400006E-7</v>
      </c>
    </row>
    <row r="179" spans="26:31" x14ac:dyDescent="0.2">
      <c r="Z179" s="9">
        <v>692</v>
      </c>
      <c r="AA179" s="10">
        <v>2.4167118375493856E-4</v>
      </c>
      <c r="AB179" s="10">
        <v>1.6228576587907809E-3</v>
      </c>
      <c r="AC179" s="10">
        <f t="shared" si="67"/>
        <v>0.40920681508812878</v>
      </c>
      <c r="AD179" s="10">
        <f t="shared" si="65"/>
        <v>1.6049006641924611E-7</v>
      </c>
      <c r="AE179" s="11">
        <f t="shared" si="66"/>
        <v>3.9219793146573619E-7</v>
      </c>
    </row>
    <row r="180" spans="26:31" x14ac:dyDescent="0.2">
      <c r="Z180" s="9">
        <v>693</v>
      </c>
      <c r="AA180" s="10">
        <v>2.7202641203909948E-4</v>
      </c>
      <c r="AB180" s="10">
        <v>1.4548755417153039E-3</v>
      </c>
      <c r="AC180" s="10">
        <f t="shared" si="67"/>
        <v>0.32275284799370879</v>
      </c>
      <c r="AD180" s="10">
        <f t="shared" si="65"/>
        <v>1.2773414325675211E-7</v>
      </c>
      <c r="AE180" s="11">
        <f t="shared" si="66"/>
        <v>3.9576457357625532E-7</v>
      </c>
    </row>
    <row r="181" spans="26:31" x14ac:dyDescent="0.2">
      <c r="Z181" s="9">
        <v>694</v>
      </c>
      <c r="AA181" s="10">
        <v>3.3152205313415712E-4</v>
      </c>
      <c r="AB181" s="10">
        <v>1.4512547470110708E-3</v>
      </c>
      <c r="AC181" s="10">
        <f t="shared" si="67"/>
        <v>0.25479160155738056</v>
      </c>
      <c r="AD181" s="10">
        <f t="shared" si="65"/>
        <v>1.2258608783001294E-7</v>
      </c>
      <c r="AE181" s="11">
        <f t="shared" si="66"/>
        <v>4.8112295334980192E-7</v>
      </c>
    </row>
    <row r="182" spans="26:31" x14ac:dyDescent="0.2">
      <c r="Z182" s="9">
        <v>695</v>
      </c>
      <c r="AA182" s="10">
        <v>1.6101657882893988E-4</v>
      </c>
      <c r="AB182" s="10">
        <v>1.4158958808432646E-3</v>
      </c>
      <c r="AC182" s="10">
        <f t="shared" si="67"/>
        <v>0.53649021098005412</v>
      </c>
      <c r="AD182" s="10">
        <f t="shared" si="65"/>
        <v>1.2231049256934794E-7</v>
      </c>
      <c r="AE182" s="11">
        <f t="shared" si="66"/>
        <v>2.2798271071137076E-7</v>
      </c>
    </row>
    <row r="183" spans="26:31" x14ac:dyDescent="0.2">
      <c r="Z183" s="9">
        <v>696</v>
      </c>
      <c r="AA183" s="10">
        <v>2.5189420295111328E-4</v>
      </c>
      <c r="AB183" s="10">
        <v>1.366069609510849E-3</v>
      </c>
      <c r="AC183" s="10">
        <f t="shared" si="67"/>
        <v>0.32583963033131486</v>
      </c>
      <c r="AD183" s="10">
        <f t="shared" si="65"/>
        <v>1.1212305103376971E-7</v>
      </c>
      <c r="AE183" s="11">
        <f t="shared" si="66"/>
        <v>3.4410501546347387E-7</v>
      </c>
    </row>
    <row r="184" spans="26:31" x14ac:dyDescent="0.2">
      <c r="Z184" s="9">
        <v>697</v>
      </c>
      <c r="AA184" s="10">
        <v>2.7136180447076558E-4</v>
      </c>
      <c r="AB184" s="10">
        <v>1.2881785054426253E-3</v>
      </c>
      <c r="AC184" s="10">
        <f t="shared" si="67"/>
        <v>0.28040842565860474</v>
      </c>
      <c r="AD184" s="10">
        <f t="shared" si="65"/>
        <v>9.8020254512160862E-8</v>
      </c>
      <c r="AE184" s="11">
        <f t="shared" si="66"/>
        <v>3.4956244371736473E-7</v>
      </c>
    </row>
    <row r="185" spans="26:31" x14ac:dyDescent="0.2">
      <c r="Z185" s="9">
        <v>698</v>
      </c>
      <c r="AA185" s="10">
        <v>1.0523940049905682E-4</v>
      </c>
      <c r="AB185" s="10">
        <v>1.0252399451152275E-3</v>
      </c>
      <c r="AC185" s="10">
        <f t="shared" si="67"/>
        <v>0.56681828272826151</v>
      </c>
      <c r="AD185" s="10">
        <f t="shared" si="65"/>
        <v>6.1157219786821316E-8</v>
      </c>
      <c r="AE185" s="11">
        <f t="shared" si="66"/>
        <v>1.0789563719161245E-7</v>
      </c>
    </row>
    <row r="186" spans="26:31" x14ac:dyDescent="0.2">
      <c r="Z186" s="9">
        <v>699</v>
      </c>
      <c r="AA186" s="10">
        <v>6.2503428518530753E-5</v>
      </c>
      <c r="AB186" s="10">
        <v>1.0816153829644641E-3</v>
      </c>
      <c r="AC186" s="10">
        <f t="shared" si="67"/>
        <v>1.0711854674238848</v>
      </c>
      <c r="AD186" s="10">
        <f t="shared" si="65"/>
        <v>7.2417139791538201E-8</v>
      </c>
      <c r="AE186" s="11">
        <f t="shared" si="66"/>
        <v>6.7604669773662655E-8</v>
      </c>
    </row>
    <row r="187" spans="26:31" x14ac:dyDescent="0.2">
      <c r="Z187" s="9">
        <v>700</v>
      </c>
      <c r="AA187" s="10">
        <v>1.9182798465287938E-4</v>
      </c>
      <c r="AB187" s="10">
        <v>1.1868384516144877E-3</v>
      </c>
      <c r="AC187" s="10">
        <f t="shared" si="67"/>
        <v>0.36284674902558461</v>
      </c>
      <c r="AD187" s="10">
        <f t="shared" si="65"/>
        <v>8.2608894196497451E-8</v>
      </c>
      <c r="AE187" s="11">
        <f t="shared" si="66"/>
        <v>2.2766882828175107E-7</v>
      </c>
    </row>
    <row r="188" spans="26:31" x14ac:dyDescent="0.2">
      <c r="Z188" s="9"/>
      <c r="AA188" s="10"/>
      <c r="AB188" s="10"/>
      <c r="AC188" s="10"/>
      <c r="AD188" s="10" t="s">
        <v>64</v>
      </c>
      <c r="AE188" s="11" t="s">
        <v>64</v>
      </c>
    </row>
    <row r="189" spans="26:31" x14ac:dyDescent="0.2">
      <c r="Z189" s="9"/>
      <c r="AA189" s="10"/>
      <c r="AB189" s="10"/>
      <c r="AC189" s="10"/>
      <c r="AD189" s="10">
        <f>SUM(AD37:AD187)</f>
        <v>2.1722648476072848E-3</v>
      </c>
      <c r="AE189" s="11">
        <f>SUM(AE37:AE187)</f>
        <v>4.051208225413082E-3</v>
      </c>
    </row>
    <row r="190" spans="26:31" ht="13.5" thickBot="1" x14ac:dyDescent="0.25">
      <c r="Z190" s="19"/>
      <c r="AA190" s="20"/>
      <c r="AB190" s="20"/>
      <c r="AC190" s="20"/>
      <c r="AD190" s="20"/>
      <c r="AE190" s="22"/>
    </row>
  </sheetData>
  <phoneticPr fontId="5"/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4"/>
  <sheetViews>
    <sheetView workbookViewId="0"/>
  </sheetViews>
  <sheetFormatPr defaultColWidth="10.75" defaultRowHeight="12.75" x14ac:dyDescent="0.2"/>
  <cols>
    <col min="1" max="16" width="10.75" style="2"/>
    <col min="17" max="20" width="11" style="2" bestFit="1" customWidth="1"/>
    <col min="21" max="16384" width="10.75" style="2"/>
  </cols>
  <sheetData>
    <row r="1" spans="1:20" ht="13.5" thickBot="1" x14ac:dyDescent="0.25">
      <c r="A1" s="2" t="s">
        <v>34</v>
      </c>
    </row>
    <row r="2" spans="1:20" x14ac:dyDescent="0.2">
      <c r="A2" s="6"/>
      <c r="B2" s="7" t="s">
        <v>31</v>
      </c>
      <c r="C2" s="7" t="s">
        <v>92</v>
      </c>
      <c r="D2" s="7" t="s">
        <v>93</v>
      </c>
      <c r="E2" s="7" t="str">
        <f>'Exc 538'!B1</f>
        <v>Sample</v>
      </c>
      <c r="F2" s="7" t="s">
        <v>5</v>
      </c>
      <c r="G2" s="7" t="s">
        <v>5</v>
      </c>
      <c r="H2" s="7"/>
      <c r="I2" s="7" t="s">
        <v>19</v>
      </c>
      <c r="J2" s="7" t="s">
        <v>32</v>
      </c>
      <c r="K2" s="7"/>
      <c r="L2" s="7"/>
      <c r="M2" s="7"/>
      <c r="N2" s="7"/>
      <c r="O2" s="7"/>
      <c r="P2" s="7"/>
      <c r="Q2" s="7"/>
      <c r="R2" s="7"/>
      <c r="S2" s="7"/>
      <c r="T2" s="8"/>
    </row>
    <row r="3" spans="1:20" x14ac:dyDescent="0.2">
      <c r="A3" s="9" t="s">
        <v>12</v>
      </c>
      <c r="B3" s="10" t="s">
        <v>30</v>
      </c>
      <c r="C3" s="10" t="s">
        <v>68</v>
      </c>
      <c r="D3" s="10" t="s">
        <v>60</v>
      </c>
      <c r="E3" s="10"/>
      <c r="F3" s="10" t="s">
        <v>90</v>
      </c>
      <c r="G3" s="10" t="s">
        <v>91</v>
      </c>
      <c r="H3" s="10" t="s">
        <v>11</v>
      </c>
      <c r="I3" s="10" t="s">
        <v>98</v>
      </c>
      <c r="J3" s="10" t="s">
        <v>22</v>
      </c>
      <c r="K3" s="10"/>
      <c r="L3" s="10"/>
      <c r="M3" s="10"/>
      <c r="N3" s="10"/>
      <c r="O3" s="10" t="s">
        <v>23</v>
      </c>
      <c r="P3" s="10" t="s">
        <v>24</v>
      </c>
      <c r="Q3" s="10" t="s">
        <v>26</v>
      </c>
      <c r="R3" s="10" t="s">
        <v>27</v>
      </c>
      <c r="S3" s="10" t="s">
        <v>28</v>
      </c>
      <c r="T3" s="11" t="s">
        <v>29</v>
      </c>
    </row>
    <row r="4" spans="1:20" x14ac:dyDescent="0.2">
      <c r="A4" s="9"/>
      <c r="B4" s="10"/>
      <c r="C4" s="10"/>
      <c r="D4" s="10"/>
      <c r="E4" s="10"/>
      <c r="F4" s="10"/>
      <c r="G4" s="14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1"/>
    </row>
    <row r="5" spans="1:20" x14ac:dyDescent="0.2">
      <c r="A5" s="9">
        <v>-1</v>
      </c>
      <c r="B5" s="14">
        <v>605</v>
      </c>
      <c r="C5" s="10">
        <f>'3 Data'!D7</f>
        <v>1029.6779999999999</v>
      </c>
      <c r="D5" s="10">
        <f>'3 Data'!H7</f>
        <v>159559.18</v>
      </c>
      <c r="E5" s="10">
        <f>'3 Data'!Q7</f>
        <v>12914.958000000001</v>
      </c>
      <c r="F5" s="10">
        <f>'4 Results'!$E$24*C5+'4 Results'!$E$25*D5</f>
        <v>12869.243154054184</v>
      </c>
      <c r="G5" s="14">
        <f t="shared" ref="G5:G12" si="0">E5-F5</f>
        <v>45.714845945816705</v>
      </c>
      <c r="H5" s="10">
        <f t="shared" ref="H5:H12" si="1">G5*G5</f>
        <v>2089.8471398497541</v>
      </c>
      <c r="I5" s="10">
        <f>'4 Results'!$E$24*C5</f>
        <v>999.41173359596144</v>
      </c>
      <c r="J5" s="10">
        <f>'4 Results'!$E$25*D5</f>
        <v>11869.831420458222</v>
      </c>
      <c r="K5" s="10"/>
      <c r="L5" s="10"/>
      <c r="M5" s="10"/>
      <c r="N5" s="10"/>
      <c r="O5" s="10">
        <f t="shared" ref="O5:O12" si="2">C5*C5</f>
        <v>1060236.7836839997</v>
      </c>
      <c r="P5" s="10">
        <f t="shared" ref="P5:P12" si="3">C5*D5</f>
        <v>164294577.34403998</v>
      </c>
      <c r="Q5" s="10">
        <f t="shared" ref="Q5:Q12" si="4">D5*D5</f>
        <v>25459131922.272396</v>
      </c>
      <c r="R5" s="10">
        <f t="shared" ref="R5:R12" si="5">C5*E5</f>
        <v>13298248.123523999</v>
      </c>
      <c r="S5" s="10">
        <f t="shared" ref="S5:S12" si="6">D5*E5</f>
        <v>2060700108.2144401</v>
      </c>
      <c r="T5" s="11">
        <f t="shared" ref="T5:T12" si="7">E5*E5</f>
        <v>166796140.14176401</v>
      </c>
    </row>
    <row r="6" spans="1:20" x14ac:dyDescent="0.2">
      <c r="A6" s="9">
        <v>0</v>
      </c>
      <c r="B6" s="14">
        <v>606</v>
      </c>
      <c r="C6" s="10">
        <f>'3 Data'!D8</f>
        <v>1056.9699999999998</v>
      </c>
      <c r="D6" s="10">
        <f>'3 Data'!H8</f>
        <v>161000.88</v>
      </c>
      <c r="E6" s="10">
        <f>'3 Data'!Q8</f>
        <v>12855.15</v>
      </c>
      <c r="F6" s="10">
        <f>'4 Results'!$E$24*C6+'4 Results'!$E$25*D6</f>
        <v>13002.983022497248</v>
      </c>
      <c r="G6" s="14">
        <f t="shared" si="0"/>
        <v>-147.83302249724875</v>
      </c>
      <c r="H6" s="10">
        <f t="shared" si="1"/>
        <v>21854.602540672055</v>
      </c>
      <c r="I6" s="10">
        <f>'4 Results'!$E$24*C6</f>
        <v>1025.9015148997291</v>
      </c>
      <c r="J6" s="10">
        <f>'4 Results'!$E$25*D6</f>
        <v>11977.081507597519</v>
      </c>
      <c r="K6" s="10"/>
      <c r="L6" s="10"/>
      <c r="M6" s="10"/>
      <c r="N6" s="10"/>
      <c r="O6" s="10">
        <f t="shared" si="2"/>
        <v>1117185.5808999995</v>
      </c>
      <c r="P6" s="10">
        <f t="shared" si="3"/>
        <v>170173100.13359997</v>
      </c>
      <c r="Q6" s="10">
        <f t="shared" si="4"/>
        <v>25921283360.774403</v>
      </c>
      <c r="R6" s="10">
        <f t="shared" si="5"/>
        <v>13587507.895499997</v>
      </c>
      <c r="S6" s="10">
        <f t="shared" si="6"/>
        <v>2069690462.5320001</v>
      </c>
      <c r="T6" s="11">
        <f t="shared" si="7"/>
        <v>165254881.52249998</v>
      </c>
    </row>
    <row r="7" spans="1:20" x14ac:dyDescent="0.2">
      <c r="A7" s="9">
        <v>1</v>
      </c>
      <c r="B7" s="14">
        <v>607</v>
      </c>
      <c r="C7" s="10">
        <f>'3 Data'!D9</f>
        <v>1035.6849999999999</v>
      </c>
      <c r="D7" s="10">
        <f>'3 Data'!H9</f>
        <v>163943.17000000001</v>
      </c>
      <c r="E7" s="10">
        <f>'3 Data'!Q9</f>
        <v>13144.355</v>
      </c>
      <c r="F7" s="10">
        <f>'4 Results'!$E$24*C7+'4 Results'!$E$25*D7</f>
        <v>13201.204756012952</v>
      </c>
      <c r="G7" s="14">
        <f t="shared" si="0"/>
        <v>-56.849756012952639</v>
      </c>
      <c r="H7" s="10">
        <f t="shared" si="1"/>
        <v>3231.8947587322446</v>
      </c>
      <c r="I7" s="10">
        <f>'4 Results'!$E$24*C7</f>
        <v>1005.2421643555882</v>
      </c>
      <c r="J7" s="10">
        <f>'4 Results'!$E$25*D7</f>
        <v>12195.962591657364</v>
      </c>
      <c r="K7" s="10"/>
      <c r="L7" s="10"/>
      <c r="M7" s="10"/>
      <c r="N7" s="10"/>
      <c r="O7" s="10">
        <f t="shared" si="2"/>
        <v>1072643.4192249998</v>
      </c>
      <c r="P7" s="10">
        <f t="shared" si="3"/>
        <v>169793482.02145001</v>
      </c>
      <c r="Q7" s="10">
        <f t="shared" si="4"/>
        <v>26877362989.648903</v>
      </c>
      <c r="R7" s="10">
        <f t="shared" si="5"/>
        <v>13613411.308174999</v>
      </c>
      <c r="S7" s="10">
        <f t="shared" si="6"/>
        <v>2154927226.3053503</v>
      </c>
      <c r="T7" s="11">
        <f t="shared" si="7"/>
        <v>172774068.366025</v>
      </c>
    </row>
    <row r="8" spans="1:20" x14ac:dyDescent="0.2">
      <c r="A8" s="9">
        <v>2</v>
      </c>
      <c r="B8" s="14">
        <v>608</v>
      </c>
      <c r="C8" s="10">
        <f>'3 Data'!D10</f>
        <v>990.38699999999994</v>
      </c>
      <c r="D8" s="10">
        <f>'3 Data'!H10</f>
        <v>165481.98000000001</v>
      </c>
      <c r="E8" s="10">
        <f>'3 Data'!Q10</f>
        <v>13331.867</v>
      </c>
      <c r="F8" s="10">
        <f>'4 Results'!$E$24*C8+'4 Results'!$E$25*D8</f>
        <v>13271.712477902827</v>
      </c>
      <c r="G8" s="14">
        <f t="shared" si="0"/>
        <v>60.154522097172958</v>
      </c>
      <c r="H8" s="10">
        <f t="shared" si="1"/>
        <v>3618.5665287392699</v>
      </c>
      <c r="I8" s="10">
        <f>'4 Results'!$E$24*C8</f>
        <v>961.27564986423283</v>
      </c>
      <c r="J8" s="10">
        <f>'4 Results'!$E$25*D8</f>
        <v>12310.436828038595</v>
      </c>
      <c r="K8" s="10"/>
      <c r="L8" s="10"/>
      <c r="M8" s="10"/>
      <c r="N8" s="10"/>
      <c r="O8" s="10">
        <f t="shared" si="2"/>
        <v>980866.4097689999</v>
      </c>
      <c r="P8" s="10">
        <f t="shared" si="3"/>
        <v>163891201.72626001</v>
      </c>
      <c r="Q8" s="10">
        <f t="shared" si="4"/>
        <v>27384285704.720402</v>
      </c>
      <c r="R8" s="10">
        <f t="shared" si="5"/>
        <v>13203707.762528999</v>
      </c>
      <c r="S8" s="10">
        <f t="shared" si="6"/>
        <v>2206183748.25666</v>
      </c>
      <c r="T8" s="11">
        <f t="shared" si="7"/>
        <v>177738677.70568901</v>
      </c>
    </row>
    <row r="9" spans="1:20" x14ac:dyDescent="0.2">
      <c r="A9" s="9">
        <v>3</v>
      </c>
      <c r="B9" s="14">
        <v>609</v>
      </c>
      <c r="C9" s="10">
        <f>'3 Data'!D11</f>
        <v>1081.7059999999999</v>
      </c>
      <c r="D9" s="10">
        <f>'3 Data'!H11</f>
        <v>165478.66999999998</v>
      </c>
      <c r="E9" s="10">
        <f>'3 Data'!Q11</f>
        <v>13300.675999999999</v>
      </c>
      <c r="F9" s="10">
        <f>'4 Results'!$E$24*C9+'4 Results'!$E$25*D9</f>
        <v>13360.101019538615</v>
      </c>
      <c r="G9" s="14">
        <f t="shared" si="0"/>
        <v>-59.425019538615743</v>
      </c>
      <c r="H9" s="10">
        <f t="shared" si="1"/>
        <v>3531.3329471648626</v>
      </c>
      <c r="I9" s="10">
        <f>'4 Results'!$E$24*C9</f>
        <v>1049.9104270472449</v>
      </c>
      <c r="J9" s="10">
        <f>'4 Results'!$E$25*D9</f>
        <v>12310.19059249137</v>
      </c>
      <c r="K9" s="10"/>
      <c r="L9" s="10"/>
      <c r="M9" s="10"/>
      <c r="N9" s="10"/>
      <c r="O9" s="10">
        <f t="shared" si="2"/>
        <v>1170087.8704359997</v>
      </c>
      <c r="P9" s="10">
        <f t="shared" si="3"/>
        <v>178999270.21101996</v>
      </c>
      <c r="Q9" s="10">
        <f t="shared" si="4"/>
        <v>27383190224.968895</v>
      </c>
      <c r="R9" s="10">
        <f t="shared" si="5"/>
        <v>14387421.033255998</v>
      </c>
      <c r="S9" s="10">
        <f t="shared" si="6"/>
        <v>2200978174.5809197</v>
      </c>
      <c r="T9" s="11">
        <f t="shared" si="7"/>
        <v>176907982.05697599</v>
      </c>
    </row>
    <row r="10" spans="1:20" x14ac:dyDescent="0.2">
      <c r="A10" s="9">
        <v>4</v>
      </c>
      <c r="B10" s="14">
        <v>610</v>
      </c>
      <c r="C10" s="10">
        <f>'3 Data'!D12</f>
        <v>1002.871</v>
      </c>
      <c r="D10" s="10">
        <f>'3 Data'!H12</f>
        <v>165260.25999999998</v>
      </c>
      <c r="E10" s="10">
        <f>'3 Data'!Q12</f>
        <v>13326.231</v>
      </c>
      <c r="F10" s="10">
        <f>'4 Results'!$E$24*C10+'4 Results'!$E$25*D10</f>
        <v>13267.335462188854</v>
      </c>
      <c r="G10" s="14">
        <f t="shared" si="0"/>
        <v>58.895537811145914</v>
      </c>
      <c r="H10" s="10">
        <f t="shared" si="1"/>
        <v>3468.6843740641179</v>
      </c>
      <c r="I10" s="10">
        <f>'4 Results'!$E$24*C10</f>
        <v>973.39269624398651</v>
      </c>
      <c r="J10" s="10">
        <f>'4 Results'!$E$25*D10</f>
        <v>12293.942765944867</v>
      </c>
      <c r="K10" s="10"/>
      <c r="L10" s="10"/>
      <c r="M10" s="10"/>
      <c r="N10" s="10"/>
      <c r="O10" s="10">
        <f t="shared" si="2"/>
        <v>1005750.242641</v>
      </c>
      <c r="P10" s="10">
        <f t="shared" si="3"/>
        <v>165734722.20645997</v>
      </c>
      <c r="Q10" s="10">
        <f t="shared" si="4"/>
        <v>27310953535.267593</v>
      </c>
      <c r="R10" s="10">
        <f t="shared" si="5"/>
        <v>13364490.609200999</v>
      </c>
      <c r="S10" s="10">
        <f t="shared" si="6"/>
        <v>2202296399.8800597</v>
      </c>
      <c r="T10" s="11">
        <f t="shared" si="7"/>
        <v>177588432.66536099</v>
      </c>
    </row>
    <row r="11" spans="1:20" x14ac:dyDescent="0.2">
      <c r="A11" s="9">
        <v>5</v>
      </c>
      <c r="B11" s="14">
        <v>611</v>
      </c>
      <c r="C11" s="10">
        <f>'3 Data'!D13</f>
        <v>1010.614</v>
      </c>
      <c r="D11" s="10">
        <f>'3 Data'!H13</f>
        <v>163737.78</v>
      </c>
      <c r="E11" s="10">
        <f>'3 Data'!Q13</f>
        <v>13117.994000000001</v>
      </c>
      <c r="F11" s="10">
        <f>'4 Results'!$E$24*C11+'4 Results'!$E$25*D11</f>
        <v>13161.591440360078</v>
      </c>
      <c r="G11" s="14">
        <f t="shared" si="0"/>
        <v>-43.597440360077599</v>
      </c>
      <c r="H11" s="10">
        <f t="shared" si="1"/>
        <v>1900.7368059505231</v>
      </c>
      <c r="I11" s="10">
        <f>'4 Results'!$E$24*C11</f>
        <v>980.90809916920546</v>
      </c>
      <c r="J11" s="10">
        <f>'4 Results'!$E$25*D11</f>
        <v>12180.683341190872</v>
      </c>
      <c r="K11" s="10"/>
      <c r="L11" s="10"/>
      <c r="M11" s="10"/>
      <c r="N11" s="10"/>
      <c r="O11" s="10">
        <f t="shared" si="2"/>
        <v>1021340.6569960001</v>
      </c>
      <c r="P11" s="10">
        <f t="shared" si="3"/>
        <v>165475692.79692</v>
      </c>
      <c r="Q11" s="10">
        <f t="shared" si="4"/>
        <v>26810060599.3284</v>
      </c>
      <c r="R11" s="10">
        <f t="shared" si="5"/>
        <v>13257228.388316002</v>
      </c>
      <c r="S11" s="10">
        <f t="shared" si="6"/>
        <v>2147911215.6133199</v>
      </c>
      <c r="T11" s="11">
        <f t="shared" si="7"/>
        <v>172081766.58403602</v>
      </c>
    </row>
    <row r="12" spans="1:20" x14ac:dyDescent="0.2">
      <c r="A12" s="9">
        <v>6</v>
      </c>
      <c r="B12" s="14">
        <v>612</v>
      </c>
      <c r="C12" s="10">
        <f>'3 Data'!D14</f>
        <v>983.35400000000004</v>
      </c>
      <c r="D12" s="10">
        <f>'3 Data'!H14</f>
        <v>161881.78</v>
      </c>
      <c r="E12" s="10">
        <f>'3 Data'!Q14</f>
        <v>12936.134</v>
      </c>
      <c r="F12" s="10">
        <f>'4 Results'!$E$24*C12+'4 Results'!$E$25*D12</f>
        <v>12997.062272636727</v>
      </c>
      <c r="G12" s="14">
        <f t="shared" si="0"/>
        <v>-60.928272636727343</v>
      </c>
      <c r="H12" s="10">
        <f t="shared" si="1"/>
        <v>3712.2544064953777</v>
      </c>
      <c r="I12" s="10">
        <f>'4 Results'!$E$24*C12</f>
        <v>954.44937726019509</v>
      </c>
      <c r="J12" s="10">
        <f>'4 Results'!$E$25*D12</f>
        <v>12042.612895376533</v>
      </c>
      <c r="K12" s="10"/>
      <c r="L12" s="10"/>
      <c r="M12" s="10"/>
      <c r="N12" s="10"/>
      <c r="O12" s="10">
        <f t="shared" si="2"/>
        <v>966985.08931600011</v>
      </c>
      <c r="P12" s="10">
        <f t="shared" si="3"/>
        <v>159187095.89012</v>
      </c>
      <c r="Q12" s="10">
        <f t="shared" si="4"/>
        <v>26205710695.968399</v>
      </c>
      <c r="R12" s="10">
        <f t="shared" si="5"/>
        <v>12720799.113436</v>
      </c>
      <c r="S12" s="10">
        <f t="shared" si="6"/>
        <v>2094124398.2385199</v>
      </c>
      <c r="T12" s="11">
        <f t="shared" si="7"/>
        <v>167343562.86595601</v>
      </c>
    </row>
    <row r="13" spans="1:20" x14ac:dyDescent="0.2">
      <c r="A13" s="9">
        <v>7</v>
      </c>
      <c r="B13" s="14">
        <v>613</v>
      </c>
      <c r="C13" s="10">
        <f>'3 Data'!D15</f>
        <v>936.30100000000004</v>
      </c>
      <c r="D13" s="10">
        <f>'3 Data'!H15</f>
        <v>159260.09</v>
      </c>
      <c r="E13" s="10">
        <f>'3 Data'!Q15</f>
        <v>12698.790999999999</v>
      </c>
      <c r="F13" s="10">
        <f>'4 Results'!$E$24*C13+'4 Results'!$E$25*D13</f>
        <v>12756.361144525028</v>
      </c>
      <c r="G13" s="14">
        <f t="shared" ref="G13:G44" si="8">E13-F13</f>
        <v>-57.570144525028809</v>
      </c>
      <c r="H13" s="10">
        <f t="shared" ref="H13:H44" si="9">G13*G13</f>
        <v>3314.3215406327045</v>
      </c>
      <c r="I13" s="10">
        <f>'4 Results'!$E$24*C13</f>
        <v>908.77944908761037</v>
      </c>
      <c r="J13" s="10">
        <f>'4 Results'!$E$25*D13</f>
        <v>11847.581695437419</v>
      </c>
      <c r="K13" s="10"/>
      <c r="L13" s="10"/>
      <c r="M13" s="10"/>
      <c r="N13" s="10"/>
      <c r="O13" s="10">
        <f t="shared" ref="O13:O44" si="10">C13*C13</f>
        <v>876659.56260100007</v>
      </c>
      <c r="P13" s="10">
        <f t="shared" ref="P13:P44" si="11">C13*D13</f>
        <v>149115381.52709001</v>
      </c>
      <c r="Q13" s="10">
        <f t="shared" ref="Q13:Q44" si="12">D13*D13</f>
        <v>25363776266.808098</v>
      </c>
      <c r="R13" s="10">
        <f t="shared" ref="R13:R44" si="13">C13*E13</f>
        <v>11889890.712091001</v>
      </c>
      <c r="S13" s="10">
        <f t="shared" ref="S13:S44" si="14">D13*E13</f>
        <v>2022410597.5511899</v>
      </c>
      <c r="T13" s="11">
        <f t="shared" ref="T13:T44" si="15">E13*E13</f>
        <v>161259292.86168098</v>
      </c>
    </row>
    <row r="14" spans="1:20" x14ac:dyDescent="0.2">
      <c r="A14" s="9">
        <v>8</v>
      </c>
      <c r="B14" s="14">
        <v>614</v>
      </c>
      <c r="C14" s="10">
        <f>'3 Data'!D16</f>
        <v>925.02199999999993</v>
      </c>
      <c r="D14" s="10">
        <f>'3 Data'!H16</f>
        <v>155527.63</v>
      </c>
      <c r="E14" s="10">
        <f>'3 Data'!Q16</f>
        <v>12510.552</v>
      </c>
      <c r="F14" s="10">
        <f>'4 Results'!$E$24*C14+'4 Results'!$E$25*D14</f>
        <v>12467.750738724699</v>
      </c>
      <c r="G14" s="14">
        <f t="shared" si="8"/>
        <v>42.801261275300931</v>
      </c>
      <c r="H14" s="10">
        <f t="shared" si="9"/>
        <v>1831.9479667565749</v>
      </c>
      <c r="I14" s="10">
        <f>'4 Results'!$E$24*C14</f>
        <v>897.83198304169218</v>
      </c>
      <c r="J14" s="10">
        <f>'4 Results'!$E$25*D14</f>
        <v>11569.918755683006</v>
      </c>
      <c r="K14" s="10"/>
      <c r="L14" s="10"/>
      <c r="M14" s="10"/>
      <c r="N14" s="10"/>
      <c r="O14" s="10">
        <f t="shared" si="10"/>
        <v>855665.70048399991</v>
      </c>
      <c r="P14" s="10">
        <f t="shared" si="11"/>
        <v>143866479.35786</v>
      </c>
      <c r="Q14" s="10">
        <f t="shared" si="12"/>
        <v>24188843693.416901</v>
      </c>
      <c r="R14" s="10">
        <f t="shared" si="13"/>
        <v>11572535.832144</v>
      </c>
      <c r="S14" s="10">
        <f t="shared" si="14"/>
        <v>1945736502.55176</v>
      </c>
      <c r="T14" s="11">
        <f t="shared" si="15"/>
        <v>156513911.344704</v>
      </c>
    </row>
    <row r="15" spans="1:20" x14ac:dyDescent="0.2">
      <c r="A15" s="9">
        <v>9</v>
      </c>
      <c r="B15" s="14">
        <v>615</v>
      </c>
      <c r="C15" s="10">
        <f>'3 Data'!D17</f>
        <v>869.74299999999994</v>
      </c>
      <c r="D15" s="10">
        <f>'3 Data'!H17</f>
        <v>152915.90000000002</v>
      </c>
      <c r="E15" s="10">
        <f>'3 Data'!Q17</f>
        <v>12330.743</v>
      </c>
      <c r="F15" s="10">
        <f>'4 Results'!$E$24*C15+'4 Results'!$E$25*D15</f>
        <v>12219.806343331949</v>
      </c>
      <c r="G15" s="14">
        <f t="shared" si="8"/>
        <v>110.936656668051</v>
      </c>
      <c r="H15" s="10">
        <f t="shared" si="9"/>
        <v>12306.941792685024</v>
      </c>
      <c r="I15" s="10">
        <f>'4 Results'!$E$24*C15</f>
        <v>844.177849204268</v>
      </c>
      <c r="J15" s="10">
        <f>'4 Results'!$E$25*D15</f>
        <v>11375.628494127681</v>
      </c>
      <c r="K15" s="10"/>
      <c r="L15" s="10"/>
      <c r="M15" s="10"/>
      <c r="N15" s="10"/>
      <c r="O15" s="10">
        <f t="shared" si="10"/>
        <v>756452.88604899985</v>
      </c>
      <c r="P15" s="10">
        <f t="shared" si="11"/>
        <v>132997533.61370002</v>
      </c>
      <c r="Q15" s="10">
        <f t="shared" si="12"/>
        <v>23383272472.810009</v>
      </c>
      <c r="R15" s="10">
        <f t="shared" si="13"/>
        <v>10724577.409048999</v>
      </c>
      <c r="S15" s="10">
        <f t="shared" si="14"/>
        <v>1885566663.5137002</v>
      </c>
      <c r="T15" s="11">
        <f t="shared" si="15"/>
        <v>152047222.93204901</v>
      </c>
    </row>
    <row r="16" spans="1:20" x14ac:dyDescent="0.2">
      <c r="A16" s="9">
        <v>10</v>
      </c>
      <c r="B16" s="14">
        <v>616</v>
      </c>
      <c r="C16" s="10">
        <f>'3 Data'!D18</f>
        <v>865.72899999999993</v>
      </c>
      <c r="D16" s="10">
        <f>'3 Data'!H18</f>
        <v>151411.17000000001</v>
      </c>
      <c r="E16" s="10">
        <f>'3 Data'!Q18</f>
        <v>12071.898999999999</v>
      </c>
      <c r="F16" s="10">
        <f>'4 Results'!$E$24*C16+'4 Results'!$E$25*D16</f>
        <v>12103.971353168972</v>
      </c>
      <c r="G16" s="14">
        <f t="shared" si="8"/>
        <v>-32.072353168972768</v>
      </c>
      <c r="H16" s="10">
        <f t="shared" si="9"/>
        <v>1028.6358377953175</v>
      </c>
      <c r="I16" s="10">
        <f>'4 Results'!$E$24*C16</f>
        <v>840.28183637437928</v>
      </c>
      <c r="J16" s="10">
        <f>'4 Results'!$E$25*D16</f>
        <v>11263.689516794593</v>
      </c>
      <c r="K16" s="10"/>
      <c r="L16" s="10"/>
      <c r="M16" s="10"/>
      <c r="N16" s="10"/>
      <c r="O16" s="10">
        <f t="shared" si="10"/>
        <v>749486.70144099987</v>
      </c>
      <c r="P16" s="10">
        <f t="shared" si="11"/>
        <v>131081040.79293001</v>
      </c>
      <c r="Q16" s="10">
        <f t="shared" si="12"/>
        <v>22925342400.768906</v>
      </c>
      <c r="R16" s="10">
        <f t="shared" si="13"/>
        <v>10450993.049370999</v>
      </c>
      <c r="S16" s="10">
        <f t="shared" si="14"/>
        <v>1827820351.7118301</v>
      </c>
      <c r="T16" s="11">
        <f t="shared" si="15"/>
        <v>145730745.46620098</v>
      </c>
    </row>
    <row r="17" spans="1:20" x14ac:dyDescent="0.2">
      <c r="A17" s="9">
        <v>11</v>
      </c>
      <c r="B17" s="14">
        <v>617</v>
      </c>
      <c r="C17" s="10">
        <f>'3 Data'!D19</f>
        <v>957.7890000000001</v>
      </c>
      <c r="D17" s="10">
        <f>'3 Data'!H19</f>
        <v>149172.62000000002</v>
      </c>
      <c r="E17" s="10">
        <f>'3 Data'!Q19</f>
        <v>12001.409</v>
      </c>
      <c r="F17" s="10">
        <f>'4 Results'!$E$24*C17+'4 Results'!$E$25*D17</f>
        <v>12026.796472049289</v>
      </c>
      <c r="G17" s="14">
        <f t="shared" si="8"/>
        <v>-25.387472049289499</v>
      </c>
      <c r="H17" s="10">
        <f t="shared" si="9"/>
        <v>644.52373705345553</v>
      </c>
      <c r="I17" s="10">
        <f>'4 Results'!$E$24*C17</f>
        <v>929.63583266724402</v>
      </c>
      <c r="J17" s="10">
        <f>'4 Results'!$E$25*D17</f>
        <v>11097.160639382046</v>
      </c>
      <c r="K17" s="10"/>
      <c r="L17" s="10"/>
      <c r="M17" s="10"/>
      <c r="N17" s="10"/>
      <c r="O17" s="10">
        <f t="shared" si="10"/>
        <v>917359.76852100017</v>
      </c>
      <c r="P17" s="10">
        <f t="shared" si="11"/>
        <v>142875894.53718004</v>
      </c>
      <c r="Q17" s="10">
        <f t="shared" si="12"/>
        <v>22252470557.664406</v>
      </c>
      <c r="R17" s="10">
        <f t="shared" si="13"/>
        <v>11494817.524701001</v>
      </c>
      <c r="S17" s="10">
        <f t="shared" si="14"/>
        <v>1790281624.2215803</v>
      </c>
      <c r="T17" s="11">
        <f t="shared" si="15"/>
        <v>144033817.98528099</v>
      </c>
    </row>
    <row r="18" spans="1:20" x14ac:dyDescent="0.2">
      <c r="A18" s="9">
        <v>12</v>
      </c>
      <c r="B18" s="14">
        <v>618</v>
      </c>
      <c r="C18" s="10">
        <f>'3 Data'!D20</f>
        <v>888.73099999999988</v>
      </c>
      <c r="D18" s="10">
        <f>'3 Data'!H20</f>
        <v>146732.18</v>
      </c>
      <c r="E18" s="10">
        <f>'3 Data'!Q20</f>
        <v>11941.511</v>
      </c>
      <c r="F18" s="10">
        <f>'4 Results'!$E$24*C18+'4 Results'!$E$25*D18</f>
        <v>11778.220598985461</v>
      </c>
      <c r="G18" s="14">
        <f t="shared" si="8"/>
        <v>163.29040101453938</v>
      </c>
      <c r="H18" s="10">
        <f t="shared" si="9"/>
        <v>26663.755063489083</v>
      </c>
      <c r="I18" s="10">
        <f>'4 Results'!$E$24*C18</f>
        <v>862.60771756847521</v>
      </c>
      <c r="J18" s="10">
        <f>'4 Results'!$E$25*D18</f>
        <v>10915.612881416986</v>
      </c>
      <c r="K18" s="10"/>
      <c r="L18" s="10"/>
      <c r="M18" s="10"/>
      <c r="N18" s="10"/>
      <c r="O18" s="10">
        <f t="shared" si="10"/>
        <v>789842.79036099976</v>
      </c>
      <c r="P18" s="10">
        <f t="shared" si="11"/>
        <v>130405437.06357998</v>
      </c>
      <c r="Q18" s="10">
        <f t="shared" si="12"/>
        <v>21530332647.552399</v>
      </c>
      <c r="R18" s="10">
        <f t="shared" si="13"/>
        <v>10612791.012541</v>
      </c>
      <c r="S18" s="10">
        <f t="shared" si="14"/>
        <v>1752203941.5239799</v>
      </c>
      <c r="T18" s="11">
        <f t="shared" si="15"/>
        <v>142599684.963121</v>
      </c>
    </row>
    <row r="19" spans="1:20" x14ac:dyDescent="0.2">
      <c r="A19" s="9">
        <v>13</v>
      </c>
      <c r="B19" s="14">
        <v>619</v>
      </c>
      <c r="C19" s="10">
        <f>'3 Data'!D21</f>
        <v>897.99699999999996</v>
      </c>
      <c r="D19" s="10">
        <f>'3 Data'!H21</f>
        <v>144214.16</v>
      </c>
      <c r="E19" s="10">
        <f>'3 Data'!Q21</f>
        <v>11597.857</v>
      </c>
      <c r="F19" s="10">
        <f>'4 Results'!$E$24*C19+'4 Results'!$E$25*D19</f>
        <v>11599.895191892943</v>
      </c>
      <c r="G19" s="14">
        <f t="shared" si="8"/>
        <v>-2.0381918929433596</v>
      </c>
      <c r="H19" s="10">
        <f t="shared" si="9"/>
        <v>4.154226192460035</v>
      </c>
      <c r="I19" s="10">
        <f>'4 Results'!$E$24*C19</f>
        <v>871.60135356293199</v>
      </c>
      <c r="J19" s="10">
        <f>'4 Results'!$E$25*D19</f>
        <v>10728.293838330012</v>
      </c>
      <c r="K19" s="10"/>
      <c r="L19" s="10"/>
      <c r="M19" s="10"/>
      <c r="N19" s="10"/>
      <c r="O19" s="10">
        <f t="shared" si="10"/>
        <v>806398.61200899992</v>
      </c>
      <c r="P19" s="10">
        <f t="shared" si="11"/>
        <v>129503883.03751999</v>
      </c>
      <c r="Q19" s="10">
        <f t="shared" si="12"/>
        <v>20797723944.5056</v>
      </c>
      <c r="R19" s="10">
        <f t="shared" si="13"/>
        <v>10414840.792429</v>
      </c>
      <c r="S19" s="10">
        <f t="shared" si="14"/>
        <v>1672575205.05512</v>
      </c>
      <c r="T19" s="11">
        <f t="shared" si="15"/>
        <v>134510286.99244899</v>
      </c>
    </row>
    <row r="20" spans="1:20" x14ac:dyDescent="0.2">
      <c r="A20" s="9">
        <v>14</v>
      </c>
      <c r="B20" s="14">
        <v>620</v>
      </c>
      <c r="C20" s="10">
        <f>'3 Data'!D22</f>
        <v>848.46399999999994</v>
      </c>
      <c r="D20" s="10">
        <f>'3 Data'!H22</f>
        <v>141937.19</v>
      </c>
      <c r="E20" s="10">
        <f>'3 Data'!Q22</f>
        <v>11486.454</v>
      </c>
      <c r="F20" s="10">
        <f>'4 Results'!$E$24*C20+'4 Results'!$E$25*D20</f>
        <v>11382.431165472628</v>
      </c>
      <c r="G20" s="14">
        <f t="shared" si="8"/>
        <v>104.02283452737174</v>
      </c>
      <c r="H20" s="10">
        <f t="shared" si="9"/>
        <v>10820.750103108963</v>
      </c>
      <c r="I20" s="10">
        <f>'4 Results'!$E$24*C20</f>
        <v>823.52432229664407</v>
      </c>
      <c r="J20" s="10">
        <f>'4 Results'!$E$25*D20</f>
        <v>10558.906843175984</v>
      </c>
      <c r="K20" s="10"/>
      <c r="L20" s="10"/>
      <c r="M20" s="10"/>
      <c r="N20" s="10"/>
      <c r="O20" s="10">
        <f t="shared" si="10"/>
        <v>719891.15929599991</v>
      </c>
      <c r="P20" s="10">
        <f t="shared" si="11"/>
        <v>120428595.97615999</v>
      </c>
      <c r="Q20" s="10">
        <f t="shared" si="12"/>
        <v>20146165905.0961</v>
      </c>
      <c r="R20" s="10">
        <f t="shared" si="13"/>
        <v>9745842.7066559996</v>
      </c>
      <c r="S20" s="10">
        <f t="shared" si="14"/>
        <v>1630355003.82426</v>
      </c>
      <c r="T20" s="11">
        <f t="shared" si="15"/>
        <v>131938625.49411599</v>
      </c>
    </row>
    <row r="21" spans="1:20" x14ac:dyDescent="0.2">
      <c r="A21" s="9">
        <v>15</v>
      </c>
      <c r="B21" s="14">
        <v>621</v>
      </c>
      <c r="C21" s="10">
        <f>'3 Data'!D23</f>
        <v>926.25599999999997</v>
      </c>
      <c r="D21" s="10">
        <f>'3 Data'!H23</f>
        <v>138184.91</v>
      </c>
      <c r="E21" s="10">
        <f>'3 Data'!Q23</f>
        <v>11198.366</v>
      </c>
      <c r="F21" s="10">
        <f>'4 Results'!$E$24*C21+'4 Results'!$E$25*D21</f>
        <v>11178.799176746421</v>
      </c>
      <c r="G21" s="14">
        <f t="shared" si="8"/>
        <v>19.566823253579059</v>
      </c>
      <c r="H21" s="10">
        <f t="shared" si="9"/>
        <v>382.86057223680223</v>
      </c>
      <c r="I21" s="10">
        <f>'4 Results'!$E$24*C21</f>
        <v>899.02971095202668</v>
      </c>
      <c r="J21" s="10">
        <f>'4 Results'!$E$25*D21</f>
        <v>10279.769465794394</v>
      </c>
      <c r="K21" s="10"/>
      <c r="L21" s="10"/>
      <c r="M21" s="10"/>
      <c r="N21" s="10"/>
      <c r="O21" s="10">
        <f t="shared" si="10"/>
        <v>857950.17753599992</v>
      </c>
      <c r="P21" s="10">
        <f t="shared" si="11"/>
        <v>127994601.99696</v>
      </c>
      <c r="Q21" s="10">
        <f t="shared" si="12"/>
        <v>19095069351.708099</v>
      </c>
      <c r="R21" s="10">
        <f t="shared" si="13"/>
        <v>10372553.697696</v>
      </c>
      <c r="S21" s="10">
        <f t="shared" si="14"/>
        <v>1547445197.85706</v>
      </c>
      <c r="T21" s="11">
        <f t="shared" si="15"/>
        <v>125403401.069956</v>
      </c>
    </row>
    <row r="22" spans="1:20" x14ac:dyDescent="0.2">
      <c r="A22" s="9">
        <v>16</v>
      </c>
      <c r="B22" s="14">
        <v>622</v>
      </c>
      <c r="C22" s="10">
        <f>'3 Data'!D24</f>
        <v>903.23599999999999</v>
      </c>
      <c r="D22" s="10">
        <f>'3 Data'!H24</f>
        <v>135874.43</v>
      </c>
      <c r="E22" s="10">
        <f>'3 Data'!Q24</f>
        <v>10861.366</v>
      </c>
      <c r="F22" s="10">
        <f>'4 Results'!$E$24*C22+'4 Results'!$E$25*D22</f>
        <v>10984.575973540879</v>
      </c>
      <c r="G22" s="14">
        <f t="shared" si="8"/>
        <v>-123.20997354087922</v>
      </c>
      <c r="H22" s="10">
        <f t="shared" si="9"/>
        <v>15180.697579944157</v>
      </c>
      <c r="I22" s="10">
        <f>'4 Results'!$E$24*C22</f>
        <v>876.68635884837965</v>
      </c>
      <c r="J22" s="10">
        <f>'4 Results'!$E$25*D22</f>
        <v>10107.8896146925</v>
      </c>
      <c r="K22" s="10"/>
      <c r="L22" s="10"/>
      <c r="M22" s="10"/>
      <c r="N22" s="10"/>
      <c r="O22" s="10">
        <f t="shared" si="10"/>
        <v>815835.27169600001</v>
      </c>
      <c r="P22" s="10">
        <f t="shared" si="11"/>
        <v>122726676.65548</v>
      </c>
      <c r="Q22" s="10">
        <f t="shared" si="12"/>
        <v>18461860727.824898</v>
      </c>
      <c r="R22" s="10">
        <f t="shared" si="13"/>
        <v>9810376.7803760003</v>
      </c>
      <c r="S22" s="10">
        <f t="shared" si="14"/>
        <v>1475781914.2713799</v>
      </c>
      <c r="T22" s="11">
        <f t="shared" si="15"/>
        <v>117969271.385956</v>
      </c>
    </row>
    <row r="23" spans="1:20" x14ac:dyDescent="0.2">
      <c r="A23" s="9">
        <v>17</v>
      </c>
      <c r="B23" s="14">
        <v>623</v>
      </c>
      <c r="C23" s="10">
        <f>'3 Data'!D25</f>
        <v>843.67399999999998</v>
      </c>
      <c r="D23" s="10">
        <f>'3 Data'!H25</f>
        <v>132289.25</v>
      </c>
      <c r="E23" s="10">
        <f>'3 Data'!Q25</f>
        <v>10627.824000000001</v>
      </c>
      <c r="F23" s="10">
        <f>'4 Results'!$E$24*C23+'4 Results'!$E$25*D23</f>
        <v>10660.058160062328</v>
      </c>
      <c r="G23" s="14">
        <f t="shared" si="8"/>
        <v>-32.234160062327646</v>
      </c>
      <c r="H23" s="10">
        <f t="shared" si="9"/>
        <v>1039.0410749237587</v>
      </c>
      <c r="I23" s="10">
        <f>'4 Results'!$E$24*C23</f>
        <v>818.87511914388699</v>
      </c>
      <c r="J23" s="10">
        <f>'4 Results'!$E$25*D23</f>
        <v>9841.1830409184404</v>
      </c>
      <c r="K23" s="10"/>
      <c r="L23" s="10"/>
      <c r="M23" s="10"/>
      <c r="N23" s="10"/>
      <c r="O23" s="10">
        <f t="shared" si="10"/>
        <v>711785.81827599998</v>
      </c>
      <c r="P23" s="10">
        <f t="shared" si="11"/>
        <v>111609000.70449999</v>
      </c>
      <c r="Q23" s="10">
        <f t="shared" si="12"/>
        <v>17500445665.5625</v>
      </c>
      <c r="R23" s="10">
        <f t="shared" si="13"/>
        <v>8966418.7853759993</v>
      </c>
      <c r="S23" s="10">
        <f t="shared" si="14"/>
        <v>1405946866.092</v>
      </c>
      <c r="T23" s="11">
        <f t="shared" si="15"/>
        <v>112950642.97497602</v>
      </c>
    </row>
    <row r="24" spans="1:20" x14ac:dyDescent="0.2">
      <c r="A24" s="9">
        <v>18</v>
      </c>
      <c r="B24" s="14">
        <v>624</v>
      </c>
      <c r="C24" s="10">
        <f>'3 Data'!D26</f>
        <v>817.66899999999998</v>
      </c>
      <c r="D24" s="10">
        <f>'3 Data'!H26</f>
        <v>127875.25</v>
      </c>
      <c r="E24" s="10">
        <f>'3 Data'!Q26</f>
        <v>10314.119000000001</v>
      </c>
      <c r="F24" s="10">
        <f>'4 Results'!$E$24*C24+'4 Results'!$E$25*D24</f>
        <v>10306.453891558436</v>
      </c>
      <c r="G24" s="14">
        <f t="shared" si="8"/>
        <v>7.6651084415643709</v>
      </c>
      <c r="H24" s="10">
        <f t="shared" si="9"/>
        <v>58.753887420941382</v>
      </c>
      <c r="I24" s="10">
        <f>'4 Results'!$E$24*C24</f>
        <v>793.63450787302077</v>
      </c>
      <c r="J24" s="10">
        <f>'4 Results'!$E$25*D24</f>
        <v>9512.8193836854152</v>
      </c>
      <c r="K24" s="10"/>
      <c r="L24" s="10"/>
      <c r="M24" s="10"/>
      <c r="N24" s="10"/>
      <c r="O24" s="10">
        <f t="shared" si="10"/>
        <v>668582.59356099996</v>
      </c>
      <c r="P24" s="10">
        <f t="shared" si="11"/>
        <v>104559627.79224999</v>
      </c>
      <c r="Q24" s="10">
        <f t="shared" si="12"/>
        <v>16352079562.5625</v>
      </c>
      <c r="R24" s="10">
        <f t="shared" si="13"/>
        <v>8433535.3686110005</v>
      </c>
      <c r="S24" s="10">
        <f t="shared" si="14"/>
        <v>1318920545.6547501</v>
      </c>
      <c r="T24" s="11">
        <f t="shared" si="15"/>
        <v>106381050.74616101</v>
      </c>
    </row>
    <row r="25" spans="1:20" x14ac:dyDescent="0.2">
      <c r="A25" s="9">
        <v>19</v>
      </c>
      <c r="B25" s="14">
        <v>625</v>
      </c>
      <c r="C25" s="10">
        <f>'3 Data'!D27</f>
        <v>864.69299999999998</v>
      </c>
      <c r="D25" s="10">
        <f>'3 Data'!H27</f>
        <v>124668.98</v>
      </c>
      <c r="E25" s="10">
        <f>'3 Data'!Q27</f>
        <v>10129.673000000001</v>
      </c>
      <c r="F25" s="10">
        <f>'4 Results'!$E$24*C25+'4 Results'!$E$25*D25</f>
        <v>10113.57674526813</v>
      </c>
      <c r="G25" s="14">
        <f t="shared" si="8"/>
        <v>16.096254731870431</v>
      </c>
      <c r="H25" s="10">
        <f t="shared" si="9"/>
        <v>259.08941639326122</v>
      </c>
      <c r="I25" s="10">
        <f>'4 Results'!$E$24*C25</f>
        <v>839.27628846910659</v>
      </c>
      <c r="J25" s="10">
        <f>'4 Results'!$E$25*D25</f>
        <v>9274.3004567990229</v>
      </c>
      <c r="K25" s="10"/>
      <c r="L25" s="10"/>
      <c r="M25" s="10"/>
      <c r="N25" s="10"/>
      <c r="O25" s="10">
        <f t="shared" si="10"/>
        <v>747693.98424899997</v>
      </c>
      <c r="P25" s="10">
        <f t="shared" si="11"/>
        <v>107800394.32314</v>
      </c>
      <c r="Q25" s="10">
        <f t="shared" si="12"/>
        <v>15542354574.240398</v>
      </c>
      <c r="R25" s="10">
        <f t="shared" si="13"/>
        <v>8759057.3353890013</v>
      </c>
      <c r="S25" s="10">
        <f t="shared" si="14"/>
        <v>1262856000.6435401</v>
      </c>
      <c r="T25" s="11">
        <f t="shared" si="15"/>
        <v>102610275.08692901</v>
      </c>
    </row>
    <row r="26" spans="1:20" x14ac:dyDescent="0.2">
      <c r="A26" s="9">
        <v>20</v>
      </c>
      <c r="B26" s="14">
        <v>626</v>
      </c>
      <c r="C26" s="10">
        <f>'3 Data'!D28</f>
        <v>851.68999999999994</v>
      </c>
      <c r="D26" s="10">
        <f>'3 Data'!H28</f>
        <v>121281.73</v>
      </c>
      <c r="E26" s="10">
        <f>'3 Data'!Q28</f>
        <v>9771.52</v>
      </c>
      <c r="F26" s="10">
        <f>'4 Results'!$E$24*C26+'4 Results'!$E$25*D26</f>
        <v>9848.9736711482838</v>
      </c>
      <c r="G26" s="14">
        <f t="shared" si="8"/>
        <v>-77.45367114828332</v>
      </c>
      <c r="H26" s="10">
        <f t="shared" si="9"/>
        <v>5999.0711743464162</v>
      </c>
      <c r="I26" s="10">
        <f>'4 Results'!$E$24*C26</f>
        <v>826.65549753063033</v>
      </c>
      <c r="J26" s="10">
        <f>'4 Results'!$E$25*D26</f>
        <v>9022.3181736176539</v>
      </c>
      <c r="K26" s="10"/>
      <c r="L26" s="10"/>
      <c r="M26" s="10"/>
      <c r="N26" s="10"/>
      <c r="O26" s="10">
        <f t="shared" si="10"/>
        <v>725375.85609999986</v>
      </c>
      <c r="P26" s="10">
        <f t="shared" si="11"/>
        <v>103294436.62369999</v>
      </c>
      <c r="Q26" s="10">
        <f t="shared" si="12"/>
        <v>14709258031.792898</v>
      </c>
      <c r="R26" s="10">
        <f t="shared" si="13"/>
        <v>8322305.8687999994</v>
      </c>
      <c r="S26" s="10">
        <f t="shared" si="14"/>
        <v>1185106850.3296001</v>
      </c>
      <c r="T26" s="11">
        <f t="shared" si="15"/>
        <v>95482603.110400006</v>
      </c>
    </row>
    <row r="27" spans="1:20" x14ac:dyDescent="0.2">
      <c r="A27" s="9">
        <v>21</v>
      </c>
      <c r="B27" s="14">
        <v>627</v>
      </c>
      <c r="C27" s="10">
        <f>'3 Data'!D29</f>
        <v>774.88600000000008</v>
      </c>
      <c r="D27" s="10">
        <f>'3 Data'!H29</f>
        <v>119109.53</v>
      </c>
      <c r="E27" s="10">
        <f>'3 Data'!Q29</f>
        <v>9551.7159999999985</v>
      </c>
      <c r="F27" s="10">
        <f>'4 Results'!$E$24*C27+'4 Results'!$E$25*D27</f>
        <v>9612.8342335485449</v>
      </c>
      <c r="G27" s="14">
        <f t="shared" si="8"/>
        <v>-61.118233548546414</v>
      </c>
      <c r="H27" s="10">
        <f t="shared" si="9"/>
        <v>3735.4384720946641</v>
      </c>
      <c r="I27" s="10">
        <f>'4 Results'!$E$24*C27</f>
        <v>752.10906768838447</v>
      </c>
      <c r="J27" s="10">
        <f>'4 Results'!$E$25*D27</f>
        <v>8860.7251658601599</v>
      </c>
      <c r="K27" s="10"/>
      <c r="L27" s="10"/>
      <c r="M27" s="10"/>
      <c r="N27" s="10"/>
      <c r="O27" s="10">
        <f t="shared" si="10"/>
        <v>600448.31299600017</v>
      </c>
      <c r="P27" s="10">
        <f t="shared" si="11"/>
        <v>92296307.263580009</v>
      </c>
      <c r="Q27" s="10">
        <f t="shared" si="12"/>
        <v>14187080136.8209</v>
      </c>
      <c r="R27" s="10">
        <f t="shared" si="13"/>
        <v>7401491.0043759998</v>
      </c>
      <c r="S27" s="10">
        <f t="shared" si="14"/>
        <v>1137700403.4534798</v>
      </c>
      <c r="T27" s="11">
        <f t="shared" si="15"/>
        <v>91235278.544655979</v>
      </c>
    </row>
    <row r="28" spans="1:20" x14ac:dyDescent="0.2">
      <c r="A28" s="9">
        <v>22</v>
      </c>
      <c r="B28" s="14">
        <v>628</v>
      </c>
      <c r="C28" s="10">
        <f>'3 Data'!D30</f>
        <v>838.93700000000001</v>
      </c>
      <c r="D28" s="10">
        <f>'3 Data'!H30</f>
        <v>116190.98</v>
      </c>
      <c r="E28" s="10">
        <f>'3 Data'!Q30</f>
        <v>9341.2969999999987</v>
      </c>
      <c r="F28" s="10">
        <f>'4 Results'!$E$24*C28+'4 Results'!$E$25*D28</f>
        <v>9457.8874918448473</v>
      </c>
      <c r="G28" s="14">
        <f t="shared" si="8"/>
        <v>-116.59049184484866</v>
      </c>
      <c r="H28" s="10">
        <f t="shared" si="9"/>
        <v>13593.34278862372</v>
      </c>
      <c r="I28" s="10">
        <f>'4 Results'!$E$24*C28</f>
        <v>814.27735811369689</v>
      </c>
      <c r="J28" s="10">
        <f>'4 Results'!$E$25*D28</f>
        <v>8643.6101337311502</v>
      </c>
      <c r="K28" s="10"/>
      <c r="L28" s="10"/>
      <c r="M28" s="10"/>
      <c r="N28" s="10"/>
      <c r="O28" s="10">
        <f t="shared" si="10"/>
        <v>703815.28996900003</v>
      </c>
      <c r="P28" s="10">
        <f t="shared" si="11"/>
        <v>97476912.188260004</v>
      </c>
      <c r="Q28" s="10">
        <f t="shared" si="12"/>
        <v>13500343833.360399</v>
      </c>
      <c r="R28" s="10">
        <f t="shared" si="13"/>
        <v>7836759.6812889986</v>
      </c>
      <c r="S28" s="10">
        <f t="shared" si="14"/>
        <v>1085374452.9010599</v>
      </c>
      <c r="T28" s="11">
        <f t="shared" si="15"/>
        <v>87259829.642208979</v>
      </c>
    </row>
    <row r="29" spans="1:20" x14ac:dyDescent="0.2">
      <c r="A29" s="9">
        <v>23</v>
      </c>
      <c r="B29" s="14">
        <v>629</v>
      </c>
      <c r="C29" s="10">
        <f>'3 Data'!D31</f>
        <v>826.16399999999999</v>
      </c>
      <c r="D29" s="10">
        <f>'3 Data'!H31</f>
        <v>113031.76</v>
      </c>
      <c r="E29" s="10">
        <f>'3 Data'!Q31</f>
        <v>9256.9840000000004</v>
      </c>
      <c r="F29" s="10">
        <f>'4 Results'!$E$24*C29+'4 Results'!$E$25*D29</f>
        <v>9210.4711289777551</v>
      </c>
      <c r="G29" s="14">
        <f t="shared" si="8"/>
        <v>46.512871022245236</v>
      </c>
      <c r="H29" s="10">
        <f t="shared" si="9"/>
        <v>2163.4471707320204</v>
      </c>
      <c r="I29" s="10">
        <f>'4 Results'!$E$24*C29</f>
        <v>801.87980657503988</v>
      </c>
      <c r="J29" s="10">
        <f>'4 Results'!$E$25*D29</f>
        <v>8408.5913224027154</v>
      </c>
      <c r="K29" s="10"/>
      <c r="L29" s="10"/>
      <c r="M29" s="10"/>
      <c r="N29" s="10"/>
      <c r="O29" s="10">
        <f t="shared" si="10"/>
        <v>682546.95489599998</v>
      </c>
      <c r="P29" s="10">
        <f t="shared" si="11"/>
        <v>93382770.96864</v>
      </c>
      <c r="Q29" s="10">
        <f t="shared" si="12"/>
        <v>12776178768.697599</v>
      </c>
      <c r="R29" s="10">
        <f t="shared" si="13"/>
        <v>7647786.9293760005</v>
      </c>
      <c r="S29" s="10">
        <f t="shared" si="14"/>
        <v>1046333193.8118399</v>
      </c>
      <c r="T29" s="11">
        <f t="shared" si="15"/>
        <v>85691752.77625601</v>
      </c>
    </row>
    <row r="30" spans="1:20" x14ac:dyDescent="0.2">
      <c r="A30" s="9">
        <v>24</v>
      </c>
      <c r="B30" s="14">
        <v>630</v>
      </c>
      <c r="C30" s="10">
        <f>'3 Data'!D32</f>
        <v>834.41200000000003</v>
      </c>
      <c r="D30" s="10">
        <f>'3 Data'!H32</f>
        <v>110564.77</v>
      </c>
      <c r="E30" s="10">
        <f>'3 Data'!Q32</f>
        <v>8977.9320000000007</v>
      </c>
      <c r="F30" s="10">
        <f>'4 Results'!$E$24*C30+'4 Results'!$E$25*D30</f>
        <v>9034.9538382353712</v>
      </c>
      <c r="G30" s="14">
        <f t="shared" si="8"/>
        <v>-57.021838235370524</v>
      </c>
      <c r="H30" s="10">
        <f t="shared" si="9"/>
        <v>3251.4900357407637</v>
      </c>
      <c r="I30" s="10">
        <f>'4 Results'!$E$24*C30</f>
        <v>809.88536557377495</v>
      </c>
      <c r="J30" s="10">
        <f>'4 Results'!$E$25*D30</f>
        <v>8225.0684726615964</v>
      </c>
      <c r="K30" s="10"/>
      <c r="L30" s="10"/>
      <c r="M30" s="10"/>
      <c r="N30" s="10"/>
      <c r="O30" s="10">
        <f t="shared" si="10"/>
        <v>696243.38574400009</v>
      </c>
      <c r="P30" s="10">
        <f t="shared" si="11"/>
        <v>92256570.865240008</v>
      </c>
      <c r="Q30" s="10">
        <f t="shared" si="12"/>
        <v>12224568365.152901</v>
      </c>
      <c r="R30" s="10">
        <f t="shared" si="13"/>
        <v>7491294.1959840013</v>
      </c>
      <c r="S30" s="10">
        <f t="shared" si="14"/>
        <v>992642986.65564013</v>
      </c>
      <c r="T30" s="11">
        <f t="shared" si="15"/>
        <v>80603262.996624008</v>
      </c>
    </row>
    <row r="31" spans="1:20" x14ac:dyDescent="0.2">
      <c r="A31" s="9">
        <v>25</v>
      </c>
      <c r="B31" s="14">
        <v>631</v>
      </c>
      <c r="C31" s="10">
        <f>'3 Data'!D33</f>
        <v>774.875</v>
      </c>
      <c r="D31" s="10">
        <f>'3 Data'!H33</f>
        <v>107779.55</v>
      </c>
      <c r="E31" s="10">
        <f>'3 Data'!Q33</f>
        <v>8744.1449999999986</v>
      </c>
      <c r="F31" s="10">
        <f>'4 Results'!$E$24*C31+'4 Results'!$E$25*D31</f>
        <v>8769.97043744865</v>
      </c>
      <c r="G31" s="14">
        <f t="shared" si="8"/>
        <v>-25.825437448651428</v>
      </c>
      <c r="H31" s="10">
        <f t="shared" si="9"/>
        <v>666.95321941420752</v>
      </c>
      <c r="I31" s="10">
        <f>'4 Results'!$E$24*C31</f>
        <v>752.09839102143656</v>
      </c>
      <c r="J31" s="10">
        <f>'4 Results'!$E$25*D31</f>
        <v>8017.8720464272128</v>
      </c>
      <c r="K31" s="10"/>
      <c r="L31" s="10"/>
      <c r="M31" s="10"/>
      <c r="N31" s="10"/>
      <c r="O31" s="10">
        <f t="shared" si="10"/>
        <v>600431.265625</v>
      </c>
      <c r="P31" s="10">
        <f t="shared" si="11"/>
        <v>83515678.806250006</v>
      </c>
      <c r="Q31" s="10">
        <f t="shared" si="12"/>
        <v>11616431398.202501</v>
      </c>
      <c r="R31" s="10">
        <f t="shared" si="13"/>
        <v>6775619.3568749987</v>
      </c>
      <c r="S31" s="10">
        <f t="shared" si="14"/>
        <v>942440013.23474991</v>
      </c>
      <c r="T31" s="11">
        <f t="shared" si="15"/>
        <v>76460071.781024978</v>
      </c>
    </row>
    <row r="32" spans="1:20" x14ac:dyDescent="0.2">
      <c r="A32" s="9">
        <v>26</v>
      </c>
      <c r="B32" s="14">
        <v>632</v>
      </c>
      <c r="C32" s="10">
        <f>'3 Data'!D34</f>
        <v>805.13900000000001</v>
      </c>
      <c r="D32" s="10">
        <f>'3 Data'!H34</f>
        <v>105460.79000000001</v>
      </c>
      <c r="E32" s="10">
        <f>'3 Data'!Q34</f>
        <v>8575.759</v>
      </c>
      <c r="F32" s="10">
        <f>'4 Results'!$E$24*C32+'4 Results'!$E$25*D32</f>
        <v>8626.849048113545</v>
      </c>
      <c r="G32" s="14">
        <f t="shared" si="8"/>
        <v>-51.090048113544981</v>
      </c>
      <c r="H32" s="10">
        <f t="shared" si="9"/>
        <v>2610.1930162443409</v>
      </c>
      <c r="I32" s="10">
        <f>'4 Results'!$E$24*C32</f>
        <v>781.47281361330329</v>
      </c>
      <c r="J32" s="10">
        <f>'4 Results'!$E$25*D32</f>
        <v>7845.3762345002424</v>
      </c>
      <c r="K32" s="10"/>
      <c r="L32" s="10"/>
      <c r="M32" s="10"/>
      <c r="N32" s="10"/>
      <c r="O32" s="10">
        <f t="shared" si="10"/>
        <v>648248.80932100001</v>
      </c>
      <c r="P32" s="10">
        <f t="shared" si="11"/>
        <v>84910594.99981001</v>
      </c>
      <c r="Q32" s="10">
        <f t="shared" si="12"/>
        <v>11121978227.424101</v>
      </c>
      <c r="R32" s="10">
        <f t="shared" si="13"/>
        <v>6904678.0255009998</v>
      </c>
      <c r="S32" s="10">
        <f t="shared" si="14"/>
        <v>904406318.98961008</v>
      </c>
      <c r="T32" s="11">
        <f t="shared" si="15"/>
        <v>73543642.426081002</v>
      </c>
    </row>
    <row r="33" spans="1:20" x14ac:dyDescent="0.2">
      <c r="A33" s="9">
        <v>27</v>
      </c>
      <c r="B33" s="14">
        <v>633</v>
      </c>
      <c r="C33" s="10">
        <f>'3 Data'!D35</f>
        <v>770.86900000000003</v>
      </c>
      <c r="D33" s="10">
        <f>'3 Data'!H35</f>
        <v>103122.56</v>
      </c>
      <c r="E33" s="10">
        <f>'3 Data'!Q35</f>
        <v>8514.219000000001</v>
      </c>
      <c r="F33" s="10">
        <f>'4 Results'!$E$24*C33+'4 Results'!$E$25*D33</f>
        <v>8419.6421649777294</v>
      </c>
      <c r="G33" s="14">
        <f t="shared" si="8"/>
        <v>94.576835022271553</v>
      </c>
      <c r="H33" s="10">
        <f t="shared" si="9"/>
        <v>8944.777722829971</v>
      </c>
      <c r="I33" s="10">
        <f>'4 Results'!$E$24*C33</f>
        <v>748.2101430402372</v>
      </c>
      <c r="J33" s="10">
        <f>'4 Results'!$E$25*D33</f>
        <v>7671.4320219374913</v>
      </c>
      <c r="K33" s="10"/>
      <c r="L33" s="10"/>
      <c r="M33" s="10"/>
      <c r="N33" s="10"/>
      <c r="O33" s="10">
        <f t="shared" si="10"/>
        <v>594239.01516100008</v>
      </c>
      <c r="P33" s="10">
        <f t="shared" si="11"/>
        <v>79493984.704640001</v>
      </c>
      <c r="Q33" s="10">
        <f t="shared" si="12"/>
        <v>10634262380.9536</v>
      </c>
      <c r="R33" s="10">
        <f t="shared" si="13"/>
        <v>6563347.4863110008</v>
      </c>
      <c r="S33" s="10">
        <f t="shared" si="14"/>
        <v>878008059.6806401</v>
      </c>
      <c r="T33" s="11">
        <f t="shared" si="15"/>
        <v>72491925.179961011</v>
      </c>
    </row>
    <row r="34" spans="1:20" x14ac:dyDescent="0.2">
      <c r="A34" s="9">
        <v>28</v>
      </c>
      <c r="B34" s="14">
        <v>634</v>
      </c>
      <c r="C34" s="10">
        <f>'3 Data'!D36</f>
        <v>780.38499999999999</v>
      </c>
      <c r="D34" s="10">
        <f>'3 Data'!H36</f>
        <v>100270.79000000001</v>
      </c>
      <c r="E34" s="10">
        <f>'3 Data'!Q36</f>
        <v>8204.8349999999991</v>
      </c>
      <c r="F34" s="10">
        <f>'4 Results'!$E$24*C34+'4 Results'!$E$25*D34</f>
        <v>8216.731278323492</v>
      </c>
      <c r="G34" s="14">
        <f t="shared" si="8"/>
        <v>-11.896278323492879</v>
      </c>
      <c r="H34" s="10">
        <f t="shared" si="9"/>
        <v>141.52143795000654</v>
      </c>
      <c r="I34" s="10">
        <f>'4 Results'!$E$24*C34</f>
        <v>757.44643055623646</v>
      </c>
      <c r="J34" s="10">
        <f>'4 Results'!$E$25*D34</f>
        <v>7459.284847767256</v>
      </c>
      <c r="K34" s="10"/>
      <c r="L34" s="10"/>
      <c r="M34" s="10"/>
      <c r="N34" s="10"/>
      <c r="O34" s="10">
        <f t="shared" si="10"/>
        <v>609000.74822499999</v>
      </c>
      <c r="P34" s="10">
        <f t="shared" si="11"/>
        <v>78249820.454150006</v>
      </c>
      <c r="Q34" s="10">
        <f t="shared" si="12"/>
        <v>10054231327.224102</v>
      </c>
      <c r="R34" s="10">
        <f t="shared" si="13"/>
        <v>6402930.161474999</v>
      </c>
      <c r="S34" s="10">
        <f t="shared" si="14"/>
        <v>822705287.26964998</v>
      </c>
      <c r="T34" s="11">
        <f t="shared" si="15"/>
        <v>67319317.377224982</v>
      </c>
    </row>
    <row r="35" spans="1:20" x14ac:dyDescent="0.2">
      <c r="A35" s="9">
        <v>29</v>
      </c>
      <c r="B35" s="14">
        <v>635</v>
      </c>
      <c r="C35" s="10">
        <f>'3 Data'!D37</f>
        <v>806.64200000000005</v>
      </c>
      <c r="D35" s="10">
        <f>'3 Data'!H37</f>
        <v>97490.489999999991</v>
      </c>
      <c r="E35" s="10">
        <f>'3 Data'!Q37</f>
        <v>8059.8219999999992</v>
      </c>
      <c r="F35" s="10">
        <f>'4 Results'!$E$24*C35+'4 Results'!$E$25*D35</f>
        <v>8035.3860618013432</v>
      </c>
      <c r="G35" s="14">
        <f t="shared" si="8"/>
        <v>24.435938198656004</v>
      </c>
      <c r="H35" s="10">
        <f t="shared" si="9"/>
        <v>597.11507564853559</v>
      </c>
      <c r="I35" s="10">
        <f>'4 Results'!$E$24*C35</f>
        <v>782.93163456081766</v>
      </c>
      <c r="J35" s="10">
        <f>'4 Results'!$E$25*D35</f>
        <v>7252.4544272405255</v>
      </c>
      <c r="K35" s="10"/>
      <c r="L35" s="10"/>
      <c r="M35" s="10"/>
      <c r="N35" s="10"/>
      <c r="O35" s="10">
        <f t="shared" si="10"/>
        <v>650671.31616400008</v>
      </c>
      <c r="P35" s="10">
        <f t="shared" si="11"/>
        <v>78639923.834580004</v>
      </c>
      <c r="Q35" s="10">
        <f t="shared" si="12"/>
        <v>9504395640.4400978</v>
      </c>
      <c r="R35" s="10">
        <f t="shared" si="13"/>
        <v>6501390.9377239998</v>
      </c>
      <c r="S35" s="10">
        <f t="shared" si="14"/>
        <v>785755996.09277987</v>
      </c>
      <c r="T35" s="11">
        <f t="shared" si="15"/>
        <v>64960730.671683989</v>
      </c>
    </row>
    <row r="36" spans="1:20" x14ac:dyDescent="0.2">
      <c r="A36" s="9">
        <v>30</v>
      </c>
      <c r="B36" s="14">
        <v>636</v>
      </c>
      <c r="C36" s="10">
        <f>'3 Data'!D38</f>
        <v>758.61</v>
      </c>
      <c r="D36" s="10">
        <f>'3 Data'!H38</f>
        <v>95173.17</v>
      </c>
      <c r="E36" s="10">
        <f>'3 Data'!Q38</f>
        <v>7840.1100000000006</v>
      </c>
      <c r="F36" s="10">
        <f>'4 Results'!$E$24*C36+'4 Results'!$E$25*D36</f>
        <v>7816.3772219651801</v>
      </c>
      <c r="G36" s="14">
        <f t="shared" si="8"/>
        <v>23.732778034820512</v>
      </c>
      <c r="H36" s="10">
        <f t="shared" si="9"/>
        <v>563.24475325005903</v>
      </c>
      <c r="I36" s="10">
        <f>'4 Results'!$E$24*C36</f>
        <v>736.31148302987185</v>
      </c>
      <c r="J36" s="10">
        <f>'4 Results'!$E$25*D36</f>
        <v>7080.0657389353082</v>
      </c>
      <c r="K36" s="10"/>
      <c r="L36" s="10"/>
      <c r="M36" s="10"/>
      <c r="N36" s="10"/>
      <c r="O36" s="10">
        <f t="shared" si="10"/>
        <v>575489.13210000005</v>
      </c>
      <c r="P36" s="10">
        <f t="shared" si="11"/>
        <v>72199318.493699998</v>
      </c>
      <c r="Q36" s="10">
        <f t="shared" si="12"/>
        <v>9057932287.8488998</v>
      </c>
      <c r="R36" s="10">
        <f t="shared" si="13"/>
        <v>5947585.8471000008</v>
      </c>
      <c r="S36" s="10">
        <f t="shared" si="14"/>
        <v>746168121.84870005</v>
      </c>
      <c r="T36" s="11">
        <f t="shared" si="15"/>
        <v>61467324.812100008</v>
      </c>
    </row>
    <row r="37" spans="1:20" x14ac:dyDescent="0.2">
      <c r="A37" s="9">
        <v>31</v>
      </c>
      <c r="B37" s="14">
        <v>637</v>
      </c>
      <c r="C37" s="10">
        <f>'3 Data'!D39</f>
        <v>697.32900000000006</v>
      </c>
      <c r="D37" s="10">
        <f>'3 Data'!H39</f>
        <v>92199.739999999991</v>
      </c>
      <c r="E37" s="10">
        <f>'3 Data'!Q39</f>
        <v>7599.7190000000001</v>
      </c>
      <c r="F37" s="10">
        <f>'4 Results'!$E$24*C37+'4 Results'!$E$25*D37</f>
        <v>7535.6998780183158</v>
      </c>
      <c r="G37" s="14">
        <f t="shared" si="8"/>
        <v>64.019121981684293</v>
      </c>
      <c r="H37" s="10">
        <f t="shared" si="9"/>
        <v>4098.4479793057726</v>
      </c>
      <c r="I37" s="10">
        <f>'4 Results'!$E$24*C37</f>
        <v>676.83177146325193</v>
      </c>
      <c r="J37" s="10">
        <f>'4 Results'!$E$25*D37</f>
        <v>6858.8681065550636</v>
      </c>
      <c r="K37" s="10"/>
      <c r="L37" s="10"/>
      <c r="M37" s="10"/>
      <c r="N37" s="10"/>
      <c r="O37" s="10">
        <f t="shared" si="10"/>
        <v>486267.73424100009</v>
      </c>
      <c r="P37" s="10">
        <f t="shared" si="11"/>
        <v>64293552.494460002</v>
      </c>
      <c r="Q37" s="10">
        <f t="shared" si="12"/>
        <v>8500792056.0675983</v>
      </c>
      <c r="R37" s="10">
        <f t="shared" si="13"/>
        <v>5299504.4505510004</v>
      </c>
      <c r="S37" s="10">
        <f t="shared" si="14"/>
        <v>700692115.87305999</v>
      </c>
      <c r="T37" s="11">
        <f t="shared" si="15"/>
        <v>57755728.878961004</v>
      </c>
    </row>
    <row r="38" spans="1:20" x14ac:dyDescent="0.2">
      <c r="A38" s="9">
        <v>32</v>
      </c>
      <c r="B38" s="14">
        <v>638</v>
      </c>
      <c r="C38" s="10">
        <f>'3 Data'!D40</f>
        <v>699.32600000000014</v>
      </c>
      <c r="D38" s="10">
        <f>'3 Data'!H40</f>
        <v>89565.8</v>
      </c>
      <c r="E38" s="10">
        <f>'3 Data'!Q40</f>
        <v>7409.0660000000007</v>
      </c>
      <c r="F38" s="10">
        <f>'4 Results'!$E$24*C38+'4 Results'!$E$25*D38</f>
        <v>7341.6956837343487</v>
      </c>
      <c r="G38" s="14">
        <f t="shared" si="8"/>
        <v>67.370316265652036</v>
      </c>
      <c r="H38" s="10">
        <f t="shared" si="9"/>
        <v>4538.7595137339795</v>
      </c>
      <c r="I38" s="10">
        <f>'4 Results'!$E$24*C38</f>
        <v>678.77007181733472</v>
      </c>
      <c r="J38" s="10">
        <f>'4 Results'!$E$25*D38</f>
        <v>6662.9256119170141</v>
      </c>
      <c r="K38" s="10"/>
      <c r="L38" s="10"/>
      <c r="M38" s="10"/>
      <c r="N38" s="10"/>
      <c r="O38" s="10">
        <f t="shared" si="10"/>
        <v>489056.85427600017</v>
      </c>
      <c r="P38" s="10">
        <f t="shared" si="11"/>
        <v>62635692.650800012</v>
      </c>
      <c r="Q38" s="10">
        <f t="shared" si="12"/>
        <v>8022032529.6400003</v>
      </c>
      <c r="R38" s="10">
        <f t="shared" si="13"/>
        <v>5181352.4895160012</v>
      </c>
      <c r="S38" s="10">
        <f t="shared" si="14"/>
        <v>663598923.54280007</v>
      </c>
      <c r="T38" s="11">
        <f t="shared" si="15"/>
        <v>54894258.99235601</v>
      </c>
    </row>
    <row r="39" spans="1:20" x14ac:dyDescent="0.2">
      <c r="A39" s="9">
        <v>33</v>
      </c>
      <c r="B39" s="14">
        <v>639</v>
      </c>
      <c r="C39" s="10">
        <f>'3 Data'!D41</f>
        <v>699.57500000000005</v>
      </c>
      <c r="D39" s="10">
        <f>'3 Data'!H41</f>
        <v>86760.85</v>
      </c>
      <c r="E39" s="10">
        <f>'3 Data'!Q41</f>
        <v>7183.6549999999997</v>
      </c>
      <c r="F39" s="10">
        <f>'4 Results'!$E$24*C39+'4 Results'!$E$25*D39</f>
        <v>7133.2731960146057</v>
      </c>
      <c r="G39" s="14">
        <f t="shared" si="8"/>
        <v>50.381803985394072</v>
      </c>
      <c r="H39" s="10">
        <f t="shared" si="9"/>
        <v>2538.3261728226698</v>
      </c>
      <c r="I39" s="10">
        <f>'4 Results'!$E$24*C39</f>
        <v>679.01175273279102</v>
      </c>
      <c r="J39" s="10">
        <f>'4 Results'!$E$25*D39</f>
        <v>6454.2614432818145</v>
      </c>
      <c r="K39" s="10"/>
      <c r="L39" s="10"/>
      <c r="M39" s="10"/>
      <c r="N39" s="10"/>
      <c r="O39" s="10">
        <f t="shared" si="10"/>
        <v>489405.18062500004</v>
      </c>
      <c r="P39" s="10">
        <f t="shared" si="11"/>
        <v>60695721.638750009</v>
      </c>
      <c r="Q39" s="10">
        <f t="shared" si="12"/>
        <v>7527445092.7225008</v>
      </c>
      <c r="R39" s="10">
        <f t="shared" si="13"/>
        <v>5025505.4466249999</v>
      </c>
      <c r="S39" s="10">
        <f t="shared" si="14"/>
        <v>623260013.90674996</v>
      </c>
      <c r="T39" s="11">
        <f t="shared" si="15"/>
        <v>51604899.159024999</v>
      </c>
    </row>
    <row r="40" spans="1:20" x14ac:dyDescent="0.2">
      <c r="A40" s="9">
        <v>34</v>
      </c>
      <c r="B40" s="14">
        <v>640</v>
      </c>
      <c r="C40" s="10">
        <f>'3 Data'!D42</f>
        <v>718.33500000000004</v>
      </c>
      <c r="D40" s="10">
        <f>'3 Data'!H42</f>
        <v>84111.64</v>
      </c>
      <c r="E40" s="10">
        <f>'3 Data'!Q42</f>
        <v>6900.0150000000003</v>
      </c>
      <c r="F40" s="10">
        <f>'4 Results'!$E$24*C40+'4 Results'!$E$25*D40</f>
        <v>6954.4033148141143</v>
      </c>
      <c r="G40" s="14">
        <f t="shared" si="8"/>
        <v>-54.388314814113983</v>
      </c>
      <c r="H40" s="10">
        <f t="shared" si="9"/>
        <v>2958.0887883191704</v>
      </c>
      <c r="I40" s="10">
        <f>'4 Results'!$E$24*C40</f>
        <v>697.22032290935135</v>
      </c>
      <c r="J40" s="10">
        <f>'4 Results'!$E$25*D40</f>
        <v>6257.1829919047632</v>
      </c>
      <c r="K40" s="10"/>
      <c r="L40" s="10"/>
      <c r="M40" s="10"/>
      <c r="N40" s="10"/>
      <c r="O40" s="10">
        <f t="shared" si="10"/>
        <v>516005.17222500005</v>
      </c>
      <c r="P40" s="10">
        <f t="shared" si="11"/>
        <v>60420334.919399999</v>
      </c>
      <c r="Q40" s="10">
        <f t="shared" si="12"/>
        <v>7074767983.4896002</v>
      </c>
      <c r="R40" s="10">
        <f t="shared" si="13"/>
        <v>4956522.2750250008</v>
      </c>
      <c r="S40" s="10">
        <f t="shared" si="14"/>
        <v>580371577.67460001</v>
      </c>
      <c r="T40" s="11">
        <f t="shared" si="15"/>
        <v>47610207.000225008</v>
      </c>
    </row>
    <row r="41" spans="1:20" x14ac:dyDescent="0.2">
      <c r="A41" s="9">
        <v>35</v>
      </c>
      <c r="B41" s="14">
        <v>641</v>
      </c>
      <c r="C41" s="10">
        <f>'3 Data'!D43</f>
        <v>696.81700000000012</v>
      </c>
      <c r="D41" s="10">
        <f>'3 Data'!H43</f>
        <v>81552.259999999995</v>
      </c>
      <c r="E41" s="10">
        <f>'3 Data'!Q43</f>
        <v>6695.4470000000001</v>
      </c>
      <c r="F41" s="10">
        <f>'4 Results'!$E$24*C41+'4 Results'!$E$25*D41</f>
        <v>6743.1219414956968</v>
      </c>
      <c r="G41" s="14">
        <f t="shared" si="8"/>
        <v>-47.674941495696658</v>
      </c>
      <c r="H41" s="10">
        <f t="shared" si="9"/>
        <v>2272.9000466180992</v>
      </c>
      <c r="I41" s="10">
        <f>'4 Results'!$E$24*C41</f>
        <v>676.33482114713263</v>
      </c>
      <c r="J41" s="10">
        <f>'4 Results'!$E$25*D41</f>
        <v>6066.7871203485638</v>
      </c>
      <c r="K41" s="10"/>
      <c r="L41" s="10"/>
      <c r="M41" s="10"/>
      <c r="N41" s="10"/>
      <c r="O41" s="10">
        <f t="shared" si="10"/>
        <v>485553.93148900016</v>
      </c>
      <c r="P41" s="10">
        <f t="shared" si="11"/>
        <v>56827001.156420007</v>
      </c>
      <c r="Q41" s="10">
        <f t="shared" si="12"/>
        <v>6650771111.1075993</v>
      </c>
      <c r="R41" s="10">
        <f t="shared" si="13"/>
        <v>4665501.2921990007</v>
      </c>
      <c r="S41" s="10">
        <f t="shared" si="14"/>
        <v>546028834.56022</v>
      </c>
      <c r="T41" s="11">
        <f t="shared" si="15"/>
        <v>44829010.529808998</v>
      </c>
    </row>
    <row r="42" spans="1:20" x14ac:dyDescent="0.2">
      <c r="A42" s="9">
        <v>36</v>
      </c>
      <c r="B42" s="14">
        <v>642</v>
      </c>
      <c r="C42" s="10">
        <f>'3 Data'!D44</f>
        <v>649.7879999999999</v>
      </c>
      <c r="D42" s="10">
        <f>'3 Data'!H44</f>
        <v>79300.89</v>
      </c>
      <c r="E42" s="10">
        <f>'3 Data'!Q44</f>
        <v>6595.308</v>
      </c>
      <c r="F42" s="10">
        <f>'4 Results'!$E$24*C42+'4 Results'!$E$25*D42</f>
        <v>6529.9927326574179</v>
      </c>
      <c r="G42" s="14">
        <f t="shared" si="8"/>
        <v>65.315267342582047</v>
      </c>
      <c r="H42" s="10">
        <f t="shared" si="9"/>
        <v>4266.0841480329645</v>
      </c>
      <c r="I42" s="10">
        <f>'4 Results'!$E$24*C42</f>
        <v>630.68818752061577</v>
      </c>
      <c r="J42" s="10">
        <f>'4 Results'!$E$25*D42</f>
        <v>5899.3045451368025</v>
      </c>
      <c r="K42" s="10"/>
      <c r="L42" s="10"/>
      <c r="M42" s="10"/>
      <c r="N42" s="10"/>
      <c r="O42" s="10">
        <f t="shared" si="10"/>
        <v>422224.44494399987</v>
      </c>
      <c r="P42" s="10">
        <f t="shared" si="11"/>
        <v>51528766.71131999</v>
      </c>
      <c r="Q42" s="10">
        <f t="shared" si="12"/>
        <v>6288631154.7921</v>
      </c>
      <c r="R42" s="10">
        <f t="shared" si="13"/>
        <v>4285551.9947039997</v>
      </c>
      <c r="S42" s="10">
        <f t="shared" si="14"/>
        <v>523013794.22412002</v>
      </c>
      <c r="T42" s="11">
        <f t="shared" si="15"/>
        <v>43498087.614863999</v>
      </c>
    </row>
    <row r="43" spans="1:20" x14ac:dyDescent="0.2">
      <c r="A43" s="9">
        <v>37</v>
      </c>
      <c r="B43" s="14">
        <v>643</v>
      </c>
      <c r="C43" s="10">
        <f>'3 Data'!D45</f>
        <v>638.28499999999985</v>
      </c>
      <c r="D43" s="10">
        <f>'3 Data'!H45</f>
        <v>77451.490000000005</v>
      </c>
      <c r="E43" s="10">
        <f>'3 Data'!Q45</f>
        <v>6413.4350000000004</v>
      </c>
      <c r="F43" s="10">
        <f>'4 Results'!$E$24*C43+'4 Results'!$E$25*D43</f>
        <v>6381.2483883002242</v>
      </c>
      <c r="G43" s="14">
        <f t="shared" si="8"/>
        <v>32.186611699776222</v>
      </c>
      <c r="H43" s="10">
        <f t="shared" si="9"/>
        <v>1035.9779727121715</v>
      </c>
      <c r="I43" s="10">
        <f>'4 Results'!$E$24*C43</f>
        <v>619.52330571139532</v>
      </c>
      <c r="J43" s="10">
        <f>'4 Results'!$E$25*D43</f>
        <v>5761.7250825888286</v>
      </c>
      <c r="K43" s="10"/>
      <c r="L43" s="10"/>
      <c r="M43" s="10"/>
      <c r="N43" s="10"/>
      <c r="O43" s="10">
        <f t="shared" si="10"/>
        <v>407407.74122499983</v>
      </c>
      <c r="P43" s="10">
        <f t="shared" si="11"/>
        <v>49436124.294649988</v>
      </c>
      <c r="Q43" s="10">
        <f t="shared" si="12"/>
        <v>5998733303.2201004</v>
      </c>
      <c r="R43" s="10">
        <f t="shared" si="13"/>
        <v>4093599.3589749993</v>
      </c>
      <c r="S43" s="10">
        <f t="shared" si="14"/>
        <v>496730096.76815009</v>
      </c>
      <c r="T43" s="11">
        <f t="shared" si="15"/>
        <v>41132148.499225006</v>
      </c>
    </row>
    <row r="44" spans="1:20" x14ac:dyDescent="0.2">
      <c r="A44" s="9">
        <v>38</v>
      </c>
      <c r="B44" s="14">
        <v>644</v>
      </c>
      <c r="C44" s="10">
        <f>'3 Data'!D46</f>
        <v>598.2639999999999</v>
      </c>
      <c r="D44" s="10">
        <f>'3 Data'!H46</f>
        <v>75154.559999999998</v>
      </c>
      <c r="E44" s="10">
        <f>'3 Data'!Q46</f>
        <v>6286.7240000000002</v>
      </c>
      <c r="F44" s="10">
        <f>'4 Results'!$E$24*C44+'4 Results'!$E$25*D44</f>
        <v>6171.5319145478261</v>
      </c>
      <c r="G44" s="14">
        <f t="shared" si="8"/>
        <v>115.19208545217407</v>
      </c>
      <c r="H44" s="10">
        <f t="shared" si="9"/>
        <v>13269.216550820973</v>
      </c>
      <c r="I44" s="10">
        <f>'4 Results'!$E$24*C44</f>
        <v>580.67867953676216</v>
      </c>
      <c r="J44" s="10">
        <f>'4 Results'!$E$25*D44</f>
        <v>5590.8532350110636</v>
      </c>
      <c r="K44" s="10"/>
      <c r="L44" s="10"/>
      <c r="M44" s="10"/>
      <c r="N44" s="10"/>
      <c r="O44" s="10">
        <f t="shared" si="10"/>
        <v>357919.81369599985</v>
      </c>
      <c r="P44" s="10">
        <f t="shared" si="11"/>
        <v>44962267.683839992</v>
      </c>
      <c r="Q44" s="10">
        <f t="shared" si="12"/>
        <v>5648207888.7936001</v>
      </c>
      <c r="R44" s="10">
        <f t="shared" si="13"/>
        <v>3761120.6471359995</v>
      </c>
      <c r="S44" s="10">
        <f t="shared" si="14"/>
        <v>472475976.06143999</v>
      </c>
      <c r="T44" s="11">
        <f t="shared" si="15"/>
        <v>39522898.652176</v>
      </c>
    </row>
    <row r="45" spans="1:20" x14ac:dyDescent="0.2">
      <c r="A45" s="9">
        <v>39</v>
      </c>
      <c r="B45" s="14">
        <v>645</v>
      </c>
      <c r="C45" s="10">
        <f>'3 Data'!D47</f>
        <v>667.80500000000006</v>
      </c>
      <c r="D45" s="10">
        <f>'3 Data'!H47</f>
        <v>73195.420000000013</v>
      </c>
      <c r="E45" s="10">
        <f>'3 Data'!Q47</f>
        <v>6160.0050000000001</v>
      </c>
      <c r="F45" s="10">
        <f>'4 Results'!$E$24*C45+'4 Results'!$E$25*D45</f>
        <v>6093.285657163854</v>
      </c>
      <c r="G45" s="14">
        <f t="shared" ref="G45:G76" si="16">E45-F45</f>
        <v>66.719342836146097</v>
      </c>
      <c r="H45" s="10">
        <f t="shared" ref="H45:H76" si="17">G45*G45</f>
        <v>4451.4707084871998</v>
      </c>
      <c r="I45" s="10">
        <f>'4 Results'!$E$24*C45</f>
        <v>648.17559737515137</v>
      </c>
      <c r="J45" s="10">
        <f>'4 Results'!$E$25*D45</f>
        <v>5445.1100597887025</v>
      </c>
      <c r="K45" s="10"/>
      <c r="L45" s="10"/>
      <c r="M45" s="10"/>
      <c r="N45" s="10"/>
      <c r="O45" s="10">
        <f t="shared" ref="O45:O77" si="18">C45*C45</f>
        <v>445963.51802500011</v>
      </c>
      <c r="P45" s="10">
        <f t="shared" ref="P45:P77" si="19">C45*D45</f>
        <v>48880267.453100011</v>
      </c>
      <c r="Q45" s="10">
        <f t="shared" ref="Q45:Q77" si="20">D45*D45</f>
        <v>5357569508.9764023</v>
      </c>
      <c r="R45" s="10">
        <f t="shared" ref="R45:R77" si="21">C45*E45</f>
        <v>4113682.1390250004</v>
      </c>
      <c r="S45" s="10">
        <f t="shared" ref="S45:S77" si="22">D45*E45</f>
        <v>450884153.17710006</v>
      </c>
      <c r="T45" s="11">
        <f t="shared" ref="T45:T77" si="23">E45*E45</f>
        <v>37945661.600024998</v>
      </c>
    </row>
    <row r="46" spans="1:20" x14ac:dyDescent="0.2">
      <c r="A46" s="9">
        <v>40</v>
      </c>
      <c r="B46" s="14">
        <v>646</v>
      </c>
      <c r="C46" s="10">
        <f>'3 Data'!D48</f>
        <v>654.03399999999988</v>
      </c>
      <c r="D46" s="10">
        <f>'3 Data'!H48</f>
        <v>71746.299999999988</v>
      </c>
      <c r="E46" s="10">
        <f>'3 Data'!Q48</f>
        <v>5970.7440000000006</v>
      </c>
      <c r="F46" s="10">
        <f>'4 Results'!$E$24*C46+'4 Results'!$E$25*D46</f>
        <v>5972.1173693942592</v>
      </c>
      <c r="G46" s="14">
        <f t="shared" si="16"/>
        <v>-1.3733693942585887</v>
      </c>
      <c r="H46" s="10">
        <f t="shared" si="17"/>
        <v>1.8861434930862029</v>
      </c>
      <c r="I46" s="10">
        <f>'4 Results'!$E$24*C46</f>
        <v>634.80938096249599</v>
      </c>
      <c r="J46" s="10">
        <f>'4 Results'!$E$25*D46</f>
        <v>5337.3079884317631</v>
      </c>
      <c r="K46" s="10"/>
      <c r="L46" s="10"/>
      <c r="M46" s="10"/>
      <c r="N46" s="10"/>
      <c r="O46" s="10">
        <f t="shared" si="18"/>
        <v>427760.47315599985</v>
      </c>
      <c r="P46" s="10">
        <f t="shared" si="19"/>
        <v>46924519.574199982</v>
      </c>
      <c r="Q46" s="10">
        <f t="shared" si="20"/>
        <v>5147531563.6899986</v>
      </c>
      <c r="R46" s="10">
        <f t="shared" si="21"/>
        <v>3905069.5812959997</v>
      </c>
      <c r="S46" s="10">
        <f t="shared" si="22"/>
        <v>428378790.24719995</v>
      </c>
      <c r="T46" s="11">
        <f t="shared" si="23"/>
        <v>35649783.913536005</v>
      </c>
    </row>
    <row r="47" spans="1:20" x14ac:dyDescent="0.2">
      <c r="A47" s="9">
        <v>41</v>
      </c>
      <c r="B47" s="14">
        <v>647</v>
      </c>
      <c r="C47" s="10">
        <f>'3 Data'!D49</f>
        <v>655.54899999999986</v>
      </c>
      <c r="D47" s="10">
        <f>'3 Data'!H49</f>
        <v>70082.180000000008</v>
      </c>
      <c r="E47" s="10">
        <f>'3 Data'!Q49</f>
        <v>5904.8389999999999</v>
      </c>
      <c r="F47" s="10">
        <f>'4 Results'!$E$24*C47+'4 Results'!$E$25*D47</f>
        <v>5849.7916143989905</v>
      </c>
      <c r="G47" s="14">
        <f t="shared" si="16"/>
        <v>55.04738560100941</v>
      </c>
      <c r="H47" s="10">
        <f t="shared" si="17"/>
        <v>3030.2146615062179</v>
      </c>
      <c r="I47" s="10">
        <f>'4 Results'!$E$24*C47</f>
        <v>636.27984918304446</v>
      </c>
      <c r="J47" s="10">
        <f>'4 Results'!$E$25*D47</f>
        <v>5213.5117652159461</v>
      </c>
      <c r="K47" s="10"/>
      <c r="L47" s="10"/>
      <c r="M47" s="10"/>
      <c r="N47" s="10"/>
      <c r="O47" s="10">
        <f t="shared" si="18"/>
        <v>429744.49140099983</v>
      </c>
      <c r="P47" s="10">
        <f t="shared" si="19"/>
        <v>45942303.016819999</v>
      </c>
      <c r="Q47" s="10">
        <f t="shared" si="20"/>
        <v>4911511953.5524006</v>
      </c>
      <c r="R47" s="10">
        <f t="shared" si="21"/>
        <v>3870911.3016109993</v>
      </c>
      <c r="S47" s="10">
        <f t="shared" si="22"/>
        <v>413823989.66902006</v>
      </c>
      <c r="T47" s="11">
        <f t="shared" si="23"/>
        <v>34867123.615920998</v>
      </c>
    </row>
    <row r="48" spans="1:20" x14ac:dyDescent="0.2">
      <c r="A48" s="9">
        <v>42</v>
      </c>
      <c r="B48" s="14">
        <v>648</v>
      </c>
      <c r="C48" s="10">
        <f>'3 Data'!D50</f>
        <v>621.77599999999995</v>
      </c>
      <c r="D48" s="10">
        <f>'3 Data'!H50</f>
        <v>69028.800000000003</v>
      </c>
      <c r="E48" s="10">
        <f>'3 Data'!Q50</f>
        <v>5725.0160000000005</v>
      </c>
      <c r="F48" s="10">
        <f>'4 Results'!$E$24*C48+'4 Results'!$E$25*D48</f>
        <v>5738.648917910713</v>
      </c>
      <c r="G48" s="14">
        <f t="shared" si="16"/>
        <v>-13.632917910712422</v>
      </c>
      <c r="H48" s="10">
        <f t="shared" si="17"/>
        <v>185.85645076022354</v>
      </c>
      <c r="I48" s="10">
        <f>'4 Results'!$E$24*C48</f>
        <v>603.49956983480513</v>
      </c>
      <c r="J48" s="10">
        <f>'4 Results'!$E$25*D48</f>
        <v>5135.1493480759082</v>
      </c>
      <c r="K48" s="10"/>
      <c r="L48" s="10"/>
      <c r="M48" s="10"/>
      <c r="N48" s="10"/>
      <c r="O48" s="10">
        <f t="shared" si="18"/>
        <v>386605.39417599991</v>
      </c>
      <c r="P48" s="10">
        <f t="shared" si="19"/>
        <v>42920451.148800001</v>
      </c>
      <c r="Q48" s="10">
        <f t="shared" si="20"/>
        <v>4764975229.4400005</v>
      </c>
      <c r="R48" s="10">
        <f t="shared" si="21"/>
        <v>3559677.5484159999</v>
      </c>
      <c r="S48" s="10">
        <f t="shared" si="22"/>
        <v>395190984.46080005</v>
      </c>
      <c r="T48" s="11">
        <f t="shared" si="23"/>
        <v>32775808.200256005</v>
      </c>
    </row>
    <row r="49" spans="1:20" x14ac:dyDescent="0.2">
      <c r="A49" s="9">
        <v>43</v>
      </c>
      <c r="B49" s="14">
        <v>649</v>
      </c>
      <c r="C49" s="10">
        <f>'3 Data'!D51</f>
        <v>617.52999999999986</v>
      </c>
      <c r="D49" s="10">
        <f>'3 Data'!H51</f>
        <v>66890.19</v>
      </c>
      <c r="E49" s="10">
        <f>'3 Data'!Q51</f>
        <v>5530.9400000000005</v>
      </c>
      <c r="F49" s="10">
        <f>'4 Results'!$E$24*C49+'4 Results'!$E$25*D49</f>
        <v>5575.4335239715247</v>
      </c>
      <c r="G49" s="14">
        <f t="shared" si="16"/>
        <v>-44.493523971524155</v>
      </c>
      <c r="H49" s="10">
        <f t="shared" si="17"/>
        <v>1979.6736754045946</v>
      </c>
      <c r="I49" s="10">
        <f>'4 Results'!$E$24*C49</f>
        <v>599.37837639292479</v>
      </c>
      <c r="J49" s="10">
        <f>'4 Results'!$E$25*D49</f>
        <v>4976.0551475785996</v>
      </c>
      <c r="K49" s="10"/>
      <c r="L49" s="10"/>
      <c r="M49" s="10"/>
      <c r="N49" s="10"/>
      <c r="O49" s="10">
        <f t="shared" si="18"/>
        <v>381343.3008999998</v>
      </c>
      <c r="P49" s="10">
        <f t="shared" si="19"/>
        <v>41306699.030699991</v>
      </c>
      <c r="Q49" s="10">
        <f t="shared" si="20"/>
        <v>4474297518.2361002</v>
      </c>
      <c r="R49" s="10">
        <f t="shared" si="21"/>
        <v>3415521.3781999997</v>
      </c>
      <c r="S49" s="10">
        <f t="shared" si="22"/>
        <v>369965627.47860003</v>
      </c>
      <c r="T49" s="11">
        <f t="shared" si="23"/>
        <v>30591297.283600006</v>
      </c>
    </row>
    <row r="50" spans="1:20" x14ac:dyDescent="0.2">
      <c r="A50" s="9">
        <v>44</v>
      </c>
      <c r="B50" s="14">
        <v>650</v>
      </c>
      <c r="C50" s="10">
        <f>'3 Data'!D52</f>
        <v>596.26199999999994</v>
      </c>
      <c r="D50" s="10">
        <f>'3 Data'!H52</f>
        <v>65723.010000000009</v>
      </c>
      <c r="E50" s="10">
        <f>'3 Data'!Q52</f>
        <v>5505.0920000000006</v>
      </c>
      <c r="F50" s="10">
        <f>'4 Results'!$E$24*C50+'4 Results'!$E$25*D50</f>
        <v>5467.962514816204</v>
      </c>
      <c r="G50" s="14">
        <f t="shared" si="16"/>
        <v>37.129485183796533</v>
      </c>
      <c r="H50" s="10">
        <f t="shared" si="17"/>
        <v>1378.5986700137662</v>
      </c>
      <c r="I50" s="10">
        <f>'4 Results'!$E$24*C50</f>
        <v>578.73552615224867</v>
      </c>
      <c r="J50" s="10">
        <f>'4 Results'!$E$25*D50</f>
        <v>4889.2269886639551</v>
      </c>
      <c r="K50" s="10"/>
      <c r="L50" s="10"/>
      <c r="M50" s="10"/>
      <c r="N50" s="10"/>
      <c r="O50" s="10">
        <f t="shared" si="18"/>
        <v>355528.37264399993</v>
      </c>
      <c r="P50" s="10">
        <f t="shared" si="19"/>
        <v>39188133.388620004</v>
      </c>
      <c r="Q50" s="10">
        <f t="shared" si="20"/>
        <v>4319514043.4601011</v>
      </c>
      <c r="R50" s="10">
        <f t="shared" si="21"/>
        <v>3282477.1661040001</v>
      </c>
      <c r="S50" s="10">
        <f t="shared" si="22"/>
        <v>361811216.5669201</v>
      </c>
      <c r="T50" s="11">
        <f t="shared" si="23"/>
        <v>30306037.928464007</v>
      </c>
    </row>
    <row r="51" spans="1:20" x14ac:dyDescent="0.2">
      <c r="A51" s="9">
        <v>45</v>
      </c>
      <c r="B51" s="14">
        <v>651</v>
      </c>
      <c r="C51" s="10">
        <f>'3 Data'!D53</f>
        <v>599.77099999999996</v>
      </c>
      <c r="D51" s="10">
        <f>'3 Data'!H53</f>
        <v>64289.55</v>
      </c>
      <c r="E51" s="10">
        <f>'3 Data'!Q53</f>
        <v>5381.7110000000002</v>
      </c>
      <c r="F51" s="10">
        <f>'4 Results'!$E$24*C51+'4 Results'!$E$25*D51</f>
        <v>5364.7312696021972</v>
      </c>
      <c r="G51" s="14">
        <f t="shared" si="16"/>
        <v>16.979730397802996</v>
      </c>
      <c r="H51" s="10">
        <f t="shared" si="17"/>
        <v>288.31124438207507</v>
      </c>
      <c r="I51" s="10">
        <f>'4 Results'!$E$24*C51</f>
        <v>582.14138290862138</v>
      </c>
      <c r="J51" s="10">
        <f>'4 Results'!$E$25*D51</f>
        <v>4782.5898866935759</v>
      </c>
      <c r="K51" s="10"/>
      <c r="L51" s="10"/>
      <c r="M51" s="10"/>
      <c r="N51" s="10"/>
      <c r="O51" s="10">
        <f t="shared" si="18"/>
        <v>359725.25244099996</v>
      </c>
      <c r="P51" s="10">
        <f t="shared" si="19"/>
        <v>38559007.693049997</v>
      </c>
      <c r="Q51" s="10">
        <f t="shared" si="20"/>
        <v>4133146239.2025003</v>
      </c>
      <c r="R51" s="10">
        <f t="shared" si="21"/>
        <v>3227794.1881809998</v>
      </c>
      <c r="S51" s="10">
        <f t="shared" si="22"/>
        <v>345987778.42005002</v>
      </c>
      <c r="T51" s="11">
        <f t="shared" si="23"/>
        <v>28962813.287521001</v>
      </c>
    </row>
    <row r="52" spans="1:20" x14ac:dyDescent="0.2">
      <c r="A52" s="9">
        <v>46</v>
      </c>
      <c r="B52" s="14">
        <v>652</v>
      </c>
      <c r="C52" s="10">
        <f>'3 Data'!D54</f>
        <v>616.77499999999986</v>
      </c>
      <c r="D52" s="10">
        <f>'3 Data'!H54</f>
        <v>63096.15</v>
      </c>
      <c r="E52" s="10">
        <f>'3 Data'!Q54</f>
        <v>5336.2849999999999</v>
      </c>
      <c r="F52" s="10">
        <f>'4 Results'!$E$24*C52+'4 Results'!$E$25*D52</f>
        <v>5292.4567539640539</v>
      </c>
      <c r="G52" s="14">
        <f t="shared" si="16"/>
        <v>43.828246035945995</v>
      </c>
      <c r="H52" s="10">
        <f t="shared" si="17"/>
        <v>1920.9151505874158</v>
      </c>
      <c r="I52" s="10">
        <f>'4 Results'!$E$24*C52</f>
        <v>598.64556879786596</v>
      </c>
      <c r="J52" s="10">
        <f>'4 Results'!$E$25*D52</f>
        <v>4693.8111851661879</v>
      </c>
      <c r="K52" s="10"/>
      <c r="L52" s="10"/>
      <c r="M52" s="10"/>
      <c r="N52" s="10"/>
      <c r="O52" s="10">
        <f t="shared" si="18"/>
        <v>380411.40062499983</v>
      </c>
      <c r="P52" s="10">
        <f t="shared" si="19"/>
        <v>38916127.91624999</v>
      </c>
      <c r="Q52" s="10">
        <f t="shared" si="20"/>
        <v>3981124144.8225002</v>
      </c>
      <c r="R52" s="10">
        <f t="shared" si="21"/>
        <v>3291287.1808749991</v>
      </c>
      <c r="S52" s="10">
        <f t="shared" si="22"/>
        <v>336699038.80274999</v>
      </c>
      <c r="T52" s="11">
        <f t="shared" si="23"/>
        <v>28475937.601225</v>
      </c>
    </row>
    <row r="53" spans="1:20" x14ac:dyDescent="0.2">
      <c r="A53" s="9">
        <v>47</v>
      </c>
      <c r="B53" s="14">
        <v>653</v>
      </c>
      <c r="C53" s="10">
        <f>'3 Data'!D55</f>
        <v>618.52699999999993</v>
      </c>
      <c r="D53" s="10">
        <f>'3 Data'!H55</f>
        <v>61641.75</v>
      </c>
      <c r="E53" s="10">
        <f>'3 Data'!Q55</f>
        <v>5186.5569999999998</v>
      </c>
      <c r="F53" s="10">
        <f>'4 Results'!$E$24*C53+'4 Results'!$E$25*D53</f>
        <v>5185.9623978569944</v>
      </c>
      <c r="G53" s="14">
        <f t="shared" si="16"/>
        <v>0.59460214300543157</v>
      </c>
      <c r="H53" s="10">
        <f t="shared" si="17"/>
        <v>0.35355170846665168</v>
      </c>
      <c r="I53" s="10">
        <f>'4 Results'!$E$24*C53</f>
        <v>600.34607066083686</v>
      </c>
      <c r="J53" s="10">
        <f>'4 Results'!$E$25*D53</f>
        <v>4585.6163271961577</v>
      </c>
      <c r="K53" s="10"/>
      <c r="L53" s="10"/>
      <c r="M53" s="10"/>
      <c r="N53" s="10"/>
      <c r="O53" s="10">
        <f t="shared" si="18"/>
        <v>382575.64972899994</v>
      </c>
      <c r="P53" s="10">
        <f t="shared" si="19"/>
        <v>38127086.702249996</v>
      </c>
      <c r="Q53" s="10">
        <f t="shared" si="20"/>
        <v>3799705343.0625</v>
      </c>
      <c r="R53" s="10">
        <f t="shared" si="21"/>
        <v>3208025.5415389994</v>
      </c>
      <c r="S53" s="10">
        <f t="shared" si="22"/>
        <v>319708449.95475</v>
      </c>
      <c r="T53" s="11">
        <f t="shared" si="23"/>
        <v>26900373.514248997</v>
      </c>
    </row>
    <row r="54" spans="1:20" x14ac:dyDescent="0.2">
      <c r="A54" s="9">
        <v>48</v>
      </c>
      <c r="B54" s="14">
        <v>654</v>
      </c>
      <c r="C54" s="10">
        <f>'3 Data'!D56</f>
        <v>567.24399999999991</v>
      </c>
      <c r="D54" s="10">
        <f>'3 Data'!H56</f>
        <v>60415.73</v>
      </c>
      <c r="E54" s="10">
        <f>'3 Data'!Q56</f>
        <v>4999.5240000000003</v>
      </c>
      <c r="F54" s="10">
        <f>'4 Results'!$E$24*C54+'4 Results'!$E$25*D54</f>
        <v>5044.9814568142101</v>
      </c>
      <c r="G54" s="14">
        <f t="shared" si="16"/>
        <v>-45.457456814209763</v>
      </c>
      <c r="H54" s="10">
        <f t="shared" si="17"/>
        <v>2066.3803800157457</v>
      </c>
      <c r="I54" s="10">
        <f>'4 Results'!$E$24*C54</f>
        <v>550.57047874375053</v>
      </c>
      <c r="J54" s="10">
        <f>'4 Results'!$E$25*D54</f>
        <v>4494.4109780704594</v>
      </c>
      <c r="K54" s="10"/>
      <c r="L54" s="10"/>
      <c r="M54" s="10"/>
      <c r="N54" s="10"/>
      <c r="O54" s="10">
        <f t="shared" si="18"/>
        <v>321765.7555359999</v>
      </c>
      <c r="P54" s="10">
        <f t="shared" si="19"/>
        <v>34270460.348119996</v>
      </c>
      <c r="Q54" s="10">
        <f t="shared" si="20"/>
        <v>3650060431.4329004</v>
      </c>
      <c r="R54" s="10">
        <f t="shared" si="21"/>
        <v>2835949.9918559999</v>
      </c>
      <c r="S54" s="10">
        <f t="shared" si="22"/>
        <v>302049892.11252004</v>
      </c>
      <c r="T54" s="11">
        <f t="shared" si="23"/>
        <v>24995240.226576004</v>
      </c>
    </row>
    <row r="55" spans="1:20" x14ac:dyDescent="0.2">
      <c r="A55" s="9">
        <v>49</v>
      </c>
      <c r="B55" s="14">
        <v>655</v>
      </c>
      <c r="C55" s="10">
        <f>'3 Data'!D57</f>
        <v>581.50299999999993</v>
      </c>
      <c r="D55" s="10">
        <f>'3 Data'!H57</f>
        <v>58945.420000000006</v>
      </c>
      <c r="E55" s="10">
        <f>'3 Data'!Q57</f>
        <v>4893.4830000000002</v>
      </c>
      <c r="F55" s="10">
        <f>'4 Results'!$E$24*C55+'4 Results'!$E$25*D55</f>
        <v>4949.4429037893287</v>
      </c>
      <c r="G55" s="14">
        <f t="shared" si="16"/>
        <v>-55.959903789328564</v>
      </c>
      <c r="H55" s="10">
        <f t="shared" si="17"/>
        <v>3131.5108321109092</v>
      </c>
      <c r="I55" s="10">
        <f>'4 Results'!$E$24*C55</f>
        <v>564.410350926457</v>
      </c>
      <c r="J55" s="10">
        <f>'4 Results'!$E$25*D55</f>
        <v>4385.0325528628719</v>
      </c>
      <c r="K55" s="10"/>
      <c r="L55" s="10"/>
      <c r="M55" s="10"/>
      <c r="N55" s="10"/>
      <c r="O55" s="10">
        <f t="shared" si="18"/>
        <v>338145.7390089999</v>
      </c>
      <c r="P55" s="10">
        <f t="shared" si="19"/>
        <v>34276938.566260003</v>
      </c>
      <c r="Q55" s="10">
        <f t="shared" si="20"/>
        <v>3474562538.9764009</v>
      </c>
      <c r="R55" s="10">
        <f t="shared" si="21"/>
        <v>2845575.0449489998</v>
      </c>
      <c r="S55" s="10">
        <f t="shared" si="22"/>
        <v>288448410.69786006</v>
      </c>
      <c r="T55" s="11">
        <f t="shared" si="23"/>
        <v>23946175.871289</v>
      </c>
    </row>
    <row r="56" spans="1:20" x14ac:dyDescent="0.2">
      <c r="A56" s="9">
        <v>50</v>
      </c>
      <c r="B56" s="14">
        <v>656</v>
      </c>
      <c r="C56" s="10">
        <f>'3 Data'!D58</f>
        <v>543.2349999999999</v>
      </c>
      <c r="D56" s="10">
        <f>'3 Data'!H58</f>
        <v>57467.89</v>
      </c>
      <c r="E56" s="10">
        <f>'3 Data'!Q58</f>
        <v>4794.4250000000002</v>
      </c>
      <c r="F56" s="10">
        <f>'4 Results'!$E$24*C56+'4 Results'!$E$25*D56</f>
        <v>4802.3842189393235</v>
      </c>
      <c r="G56" s="14">
        <f t="shared" si="16"/>
        <v>-7.9592189393233639</v>
      </c>
      <c r="H56" s="10">
        <f t="shared" si="17"/>
        <v>63.34916612408373</v>
      </c>
      <c r="I56" s="10">
        <f>'4 Results'!$E$24*C56</f>
        <v>527.2671972208808</v>
      </c>
      <c r="J56" s="10">
        <f>'4 Results'!$E$25*D56</f>
        <v>4275.1170217184426</v>
      </c>
      <c r="K56" s="10"/>
      <c r="L56" s="10"/>
      <c r="M56" s="10"/>
      <c r="N56" s="10"/>
      <c r="O56" s="10">
        <f t="shared" si="18"/>
        <v>295104.26522499986</v>
      </c>
      <c r="P56" s="10">
        <f t="shared" si="19"/>
        <v>31218569.224149995</v>
      </c>
      <c r="Q56" s="10">
        <f t="shared" si="20"/>
        <v>3302558381.0520997</v>
      </c>
      <c r="R56" s="10">
        <f t="shared" si="21"/>
        <v>2604499.4648749996</v>
      </c>
      <c r="S56" s="10">
        <f t="shared" si="22"/>
        <v>275525488.51324999</v>
      </c>
      <c r="T56" s="11">
        <f t="shared" si="23"/>
        <v>22986511.080625001</v>
      </c>
    </row>
    <row r="57" spans="1:20" x14ac:dyDescent="0.2">
      <c r="A57" s="9">
        <v>51</v>
      </c>
      <c r="B57" s="14">
        <v>657</v>
      </c>
      <c r="C57" s="10">
        <f>'3 Data'!D59</f>
        <v>564.48899999999992</v>
      </c>
      <c r="D57" s="10">
        <f>'3 Data'!H59</f>
        <v>56207.639999999992</v>
      </c>
      <c r="E57" s="10">
        <f>'3 Data'!Q59</f>
        <v>4689.8490000000002</v>
      </c>
      <c r="F57" s="10">
        <f>'4 Results'!$E$24*C57+'4 Results'!$E$25*D57</f>
        <v>4729.2617138103524</v>
      </c>
      <c r="G57" s="14">
        <f t="shared" si="16"/>
        <v>-39.412713810352216</v>
      </c>
      <c r="H57" s="10">
        <f t="shared" si="17"/>
        <v>1553.3620098967283</v>
      </c>
      <c r="I57" s="10">
        <f>'4 Results'!$E$24*C57</f>
        <v>547.89645897635057</v>
      </c>
      <c r="J57" s="10">
        <f>'4 Results'!$E$25*D57</f>
        <v>4181.3652548340015</v>
      </c>
      <c r="K57" s="10"/>
      <c r="L57" s="10"/>
      <c r="M57" s="10"/>
      <c r="N57" s="10"/>
      <c r="O57" s="10">
        <f t="shared" si="18"/>
        <v>318647.83112099994</v>
      </c>
      <c r="P57" s="10">
        <f t="shared" si="19"/>
        <v>31728594.49595999</v>
      </c>
      <c r="Q57" s="10">
        <f t="shared" si="20"/>
        <v>3159298794.3695993</v>
      </c>
      <c r="R57" s="10">
        <f t="shared" si="21"/>
        <v>2647368.1721609998</v>
      </c>
      <c r="S57" s="10">
        <f t="shared" si="22"/>
        <v>263605344.24635997</v>
      </c>
      <c r="T57" s="11">
        <f t="shared" si="23"/>
        <v>21994683.642801002</v>
      </c>
    </row>
    <row r="58" spans="1:20" x14ac:dyDescent="0.2">
      <c r="A58" s="9">
        <v>52</v>
      </c>
      <c r="B58" s="14">
        <v>658</v>
      </c>
      <c r="C58" s="10">
        <f>'3 Data'!D60</f>
        <v>569.99799999999993</v>
      </c>
      <c r="D58" s="10">
        <f>'3 Data'!H60</f>
        <v>54307.53</v>
      </c>
      <c r="E58" s="10">
        <f>'3 Data'!Q60</f>
        <v>4526.1679999999997</v>
      </c>
      <c r="F58" s="10">
        <f>'4 Results'!$E$24*C58+'4 Results'!$E$25*D58</f>
        <v>4593.2569320945158</v>
      </c>
      <c r="G58" s="14">
        <f t="shared" si="16"/>
        <v>-67.088932094516167</v>
      </c>
      <c r="H58" s="10">
        <f t="shared" si="17"/>
        <v>4500.9248095826015</v>
      </c>
      <c r="I58" s="10">
        <f>'4 Results'!$E$24*C58</f>
        <v>553.2435279050643</v>
      </c>
      <c r="J58" s="10">
        <f>'4 Results'!$E$25*D58</f>
        <v>4040.0134041894516</v>
      </c>
      <c r="K58" s="10"/>
      <c r="L58" s="10"/>
      <c r="M58" s="10"/>
      <c r="N58" s="10"/>
      <c r="O58" s="10">
        <f t="shared" si="18"/>
        <v>324897.72000399994</v>
      </c>
      <c r="P58" s="10">
        <f t="shared" si="19"/>
        <v>30955183.484939996</v>
      </c>
      <c r="Q58" s="10">
        <f t="shared" si="20"/>
        <v>2949307814.7009001</v>
      </c>
      <c r="R58" s="10">
        <f t="shared" si="21"/>
        <v>2579906.7076639994</v>
      </c>
      <c r="S58" s="10">
        <f t="shared" si="22"/>
        <v>245805004.44503999</v>
      </c>
      <c r="T58" s="11">
        <f t="shared" si="23"/>
        <v>20486196.764223997</v>
      </c>
    </row>
    <row r="59" spans="1:20" x14ac:dyDescent="0.2">
      <c r="A59" s="9">
        <v>53</v>
      </c>
      <c r="B59" s="14">
        <v>659</v>
      </c>
      <c r="C59" s="10">
        <f>'3 Data'!D61</f>
        <v>526.21199999999999</v>
      </c>
      <c r="D59" s="10">
        <f>'3 Data'!H61</f>
        <v>52857.47</v>
      </c>
      <c r="E59" s="10">
        <f>'3 Data'!Q61</f>
        <v>4486.7719999999999</v>
      </c>
      <c r="F59" s="10">
        <f>'4 Results'!$E$24*C59+'4 Results'!$E$25*D59</f>
        <v>4442.8859747287579</v>
      </c>
      <c r="G59" s="14">
        <f t="shared" si="16"/>
        <v>43.886025271242033</v>
      </c>
      <c r="H59" s="10">
        <f t="shared" si="17"/>
        <v>1925.9832141080944</v>
      </c>
      <c r="I59" s="10">
        <f>'4 Results'!$E$24*C59</f>
        <v>510.74456981599889</v>
      </c>
      <c r="J59" s="10">
        <f>'4 Results'!$E$25*D59</f>
        <v>3932.1414049127593</v>
      </c>
      <c r="K59" s="10"/>
      <c r="L59" s="10"/>
      <c r="M59" s="10"/>
      <c r="N59" s="10"/>
      <c r="O59" s="10">
        <f t="shared" si="18"/>
        <v>276899.068944</v>
      </c>
      <c r="P59" s="10">
        <f t="shared" si="19"/>
        <v>27814235.00364</v>
      </c>
      <c r="Q59" s="10">
        <f t="shared" si="20"/>
        <v>2793912134.8009</v>
      </c>
      <c r="R59" s="10">
        <f t="shared" si="21"/>
        <v>2360993.2676639999</v>
      </c>
      <c r="S59" s="10">
        <f t="shared" si="22"/>
        <v>237159416.38684002</v>
      </c>
      <c r="T59" s="11">
        <f t="shared" si="23"/>
        <v>20131122.979984</v>
      </c>
    </row>
    <row r="60" spans="1:20" x14ac:dyDescent="0.2">
      <c r="A60" s="9">
        <v>54</v>
      </c>
      <c r="B60" s="14">
        <v>660</v>
      </c>
      <c r="C60" s="10">
        <f>'3 Data'!D62</f>
        <v>495.94899999999996</v>
      </c>
      <c r="D60" s="10">
        <f>'3 Data'!H62</f>
        <v>51339.229999999996</v>
      </c>
      <c r="E60" s="10">
        <f>'3 Data'!Q62</f>
        <v>4321.8689999999997</v>
      </c>
      <c r="F60" s="10">
        <f>'4 Results'!$E$24*C60+'4 Results'!$E$25*D60</f>
        <v>4300.5685175419203</v>
      </c>
      <c r="G60" s="14">
        <f t="shared" si="16"/>
        <v>21.300482458079387</v>
      </c>
      <c r="H60" s="10">
        <f t="shared" si="17"/>
        <v>453.71055294694764</v>
      </c>
      <c r="I60" s="10">
        <f>'4 Results'!$E$24*C60</f>
        <v>481.37111783021828</v>
      </c>
      <c r="J60" s="10">
        <f>'4 Results'!$E$25*D60</f>
        <v>3819.1973997117016</v>
      </c>
      <c r="K60" s="10"/>
      <c r="L60" s="10"/>
      <c r="M60" s="10"/>
      <c r="N60" s="10"/>
      <c r="O60" s="10">
        <f t="shared" si="18"/>
        <v>245965.41060099995</v>
      </c>
      <c r="P60" s="10">
        <f t="shared" si="19"/>
        <v>25461639.779269997</v>
      </c>
      <c r="Q60" s="10">
        <f t="shared" si="20"/>
        <v>2635716536.9928994</v>
      </c>
      <c r="R60" s="10">
        <f t="shared" si="21"/>
        <v>2143426.6086809998</v>
      </c>
      <c r="S60" s="10">
        <f t="shared" si="22"/>
        <v>221881426.62086996</v>
      </c>
      <c r="T60" s="11">
        <f t="shared" si="23"/>
        <v>18678551.653160997</v>
      </c>
    </row>
    <row r="61" spans="1:20" x14ac:dyDescent="0.2">
      <c r="A61" s="9">
        <v>55</v>
      </c>
      <c r="B61" s="14">
        <v>661</v>
      </c>
      <c r="C61" s="10">
        <f>'3 Data'!D63</f>
        <v>529.71599999999989</v>
      </c>
      <c r="D61" s="10">
        <f>'3 Data'!H63</f>
        <v>50053.87</v>
      </c>
      <c r="E61" s="10">
        <f>'3 Data'!Q63</f>
        <v>4240.366</v>
      </c>
      <c r="F61" s="10">
        <f>'4 Results'!$E$24*C61+'4 Results'!$E$25*D61</f>
        <v>4237.7232382148932</v>
      </c>
      <c r="G61" s="14">
        <f t="shared" si="16"/>
        <v>2.6427617851068135</v>
      </c>
      <c r="H61" s="10">
        <f t="shared" si="17"/>
        <v>6.9841898528209514</v>
      </c>
      <c r="I61" s="10">
        <f>'4 Results'!$E$24*C61</f>
        <v>514.14557354194051</v>
      </c>
      <c r="J61" s="10">
        <f>'4 Results'!$E$25*D61</f>
        <v>3723.5776646729523</v>
      </c>
      <c r="K61" s="10"/>
      <c r="L61" s="10"/>
      <c r="M61" s="10"/>
      <c r="N61" s="10"/>
      <c r="O61" s="10">
        <f t="shared" si="18"/>
        <v>280599.04065599991</v>
      </c>
      <c r="P61" s="10">
        <f t="shared" si="19"/>
        <v>26514335.800919995</v>
      </c>
      <c r="Q61" s="10">
        <f t="shared" si="20"/>
        <v>2505389901.9769001</v>
      </c>
      <c r="R61" s="10">
        <f t="shared" si="21"/>
        <v>2246189.7160559995</v>
      </c>
      <c r="S61" s="10">
        <f t="shared" si="22"/>
        <v>212246728.51642001</v>
      </c>
      <c r="T61" s="11">
        <f t="shared" si="23"/>
        <v>17980703.813956</v>
      </c>
    </row>
    <row r="62" spans="1:20" x14ac:dyDescent="0.2">
      <c r="A62" s="9">
        <v>56</v>
      </c>
      <c r="B62" s="14">
        <v>662</v>
      </c>
      <c r="C62" s="10">
        <f>'3 Data'!D64</f>
        <v>536.45900000000006</v>
      </c>
      <c r="D62" s="10">
        <f>'3 Data'!H64</f>
        <v>48111.63</v>
      </c>
      <c r="E62" s="10">
        <f>'3 Data'!Q64</f>
        <v>4063.1489999999999</v>
      </c>
      <c r="F62" s="10">
        <f>'4 Results'!$E$24*C62+'4 Results'!$E$25*D62</f>
        <v>4099.7820745590898</v>
      </c>
      <c r="G62" s="14">
        <f t="shared" si="16"/>
        <v>-36.633074559089891</v>
      </c>
      <c r="H62" s="10">
        <f t="shared" si="17"/>
        <v>1341.9821516518391</v>
      </c>
      <c r="I62" s="10">
        <f>'4 Results'!$E$24*C62</f>
        <v>520.69037038098895</v>
      </c>
      <c r="J62" s="10">
        <f>'4 Results'!$E$25*D62</f>
        <v>3579.0917041781008</v>
      </c>
      <c r="K62" s="10"/>
      <c r="L62" s="10"/>
      <c r="M62" s="10"/>
      <c r="N62" s="10"/>
      <c r="O62" s="10">
        <f t="shared" si="18"/>
        <v>287788.25868100004</v>
      </c>
      <c r="P62" s="10">
        <f t="shared" si="19"/>
        <v>25809916.918170001</v>
      </c>
      <c r="Q62" s="10">
        <f t="shared" si="20"/>
        <v>2314728941.2568998</v>
      </c>
      <c r="R62" s="10">
        <f t="shared" si="21"/>
        <v>2179712.8493910003</v>
      </c>
      <c r="S62" s="10">
        <f t="shared" si="22"/>
        <v>195484721.32286999</v>
      </c>
      <c r="T62" s="11">
        <f t="shared" si="23"/>
        <v>16509179.796201</v>
      </c>
    </row>
    <row r="63" spans="1:20" x14ac:dyDescent="0.2">
      <c r="A63" s="9">
        <v>57</v>
      </c>
      <c r="B63" s="14">
        <v>663</v>
      </c>
      <c r="C63" s="10">
        <f>'3 Data'!D65</f>
        <v>492.94400000000002</v>
      </c>
      <c r="D63" s="10">
        <f>'3 Data'!H65</f>
        <v>46916.090999999993</v>
      </c>
      <c r="E63" s="10">
        <f>'3 Data'!Q65</f>
        <v>3987.2549999999997</v>
      </c>
      <c r="F63" s="10">
        <f>'4 Results'!$E$24*C63+'4 Results'!$E$25*D63</f>
        <v>3968.6083259788429</v>
      </c>
      <c r="G63" s="14">
        <f t="shared" si="16"/>
        <v>18.646674021156741</v>
      </c>
      <c r="H63" s="10">
        <f t="shared" si="17"/>
        <v>347.69845205128172</v>
      </c>
      <c r="I63" s="10">
        <f>'4 Results'!$E$24*C63</f>
        <v>478.45444654127567</v>
      </c>
      <c r="J63" s="10">
        <f>'4 Results'!$E$25*D63</f>
        <v>3490.1538794375674</v>
      </c>
      <c r="K63" s="10"/>
      <c r="L63" s="10"/>
      <c r="M63" s="10"/>
      <c r="N63" s="10"/>
      <c r="O63" s="10">
        <f t="shared" si="18"/>
        <v>242993.78713600003</v>
      </c>
      <c r="P63" s="10">
        <f t="shared" si="19"/>
        <v>23127005.561903998</v>
      </c>
      <c r="Q63" s="10">
        <f t="shared" si="20"/>
        <v>2201119594.7202802</v>
      </c>
      <c r="R63" s="10">
        <f t="shared" si="21"/>
        <v>1965493.42872</v>
      </c>
      <c r="S63" s="10">
        <f t="shared" si="22"/>
        <v>187066418.42020497</v>
      </c>
      <c r="T63" s="11">
        <f t="shared" si="23"/>
        <v>15898202.435024997</v>
      </c>
    </row>
    <row r="64" spans="1:20" x14ac:dyDescent="0.2">
      <c r="A64" s="9">
        <v>58</v>
      </c>
      <c r="B64" s="14">
        <v>664</v>
      </c>
      <c r="C64" s="10">
        <f>'3 Data'!D66</f>
        <v>451.67199999999997</v>
      </c>
      <c r="D64" s="10">
        <f>'3 Data'!H66</f>
        <v>45443.664000000004</v>
      </c>
      <c r="E64" s="10">
        <f>'3 Data'!Q66</f>
        <v>3852.9259999999999</v>
      </c>
      <c r="F64" s="10">
        <f>'4 Results'!$E$24*C64+'4 Results'!$E$25*D64</f>
        <v>3819.0135597805674</v>
      </c>
      <c r="G64" s="14">
        <f t="shared" si="16"/>
        <v>33.912440219432483</v>
      </c>
      <c r="H64" s="10">
        <f t="shared" si="17"/>
        <v>1150.0536016365818</v>
      </c>
      <c r="I64" s="10">
        <f>'4 Results'!$E$24*C64</f>
        <v>438.39559215284305</v>
      </c>
      <c r="J64" s="10">
        <f>'4 Results'!$E$25*D64</f>
        <v>3380.6179676277243</v>
      </c>
      <c r="K64" s="10"/>
      <c r="L64" s="10"/>
      <c r="M64" s="10"/>
      <c r="N64" s="10"/>
      <c r="O64" s="10">
        <f t="shared" si="18"/>
        <v>204007.59558399997</v>
      </c>
      <c r="P64" s="10">
        <f t="shared" si="19"/>
        <v>20525630.606208</v>
      </c>
      <c r="Q64" s="10">
        <f t="shared" si="20"/>
        <v>2065126597.7448964</v>
      </c>
      <c r="R64" s="10">
        <f t="shared" si="21"/>
        <v>1740258.7922719999</v>
      </c>
      <c r="S64" s="10">
        <f t="shared" si="22"/>
        <v>175091074.560864</v>
      </c>
      <c r="T64" s="11">
        <f t="shared" si="23"/>
        <v>14845038.761475999</v>
      </c>
    </row>
    <row r="65" spans="1:20" x14ac:dyDescent="0.2">
      <c r="A65" s="9">
        <v>59</v>
      </c>
      <c r="B65" s="14">
        <v>665</v>
      </c>
      <c r="C65" s="10">
        <f>'3 Data'!D67</f>
        <v>497.44</v>
      </c>
      <c r="D65" s="10">
        <f>'3 Data'!H67</f>
        <v>44421.100999999995</v>
      </c>
      <c r="E65" s="10">
        <f>'3 Data'!Q67</f>
        <v>3838.3609999999999</v>
      </c>
      <c r="F65" s="10">
        <f>'4 Results'!$E$24*C65+'4 Results'!$E$25*D65</f>
        <v>3787.3663618892924</v>
      </c>
      <c r="G65" s="14">
        <f t="shared" si="16"/>
        <v>50.994638110707456</v>
      </c>
      <c r="H65" s="10">
        <f t="shared" si="17"/>
        <v>2600.4531160420174</v>
      </c>
      <c r="I65" s="10">
        <f>'4 Results'!$E$24*C65</f>
        <v>482.81829150469866</v>
      </c>
      <c r="J65" s="10">
        <f>'4 Results'!$E$25*D65</f>
        <v>3304.5480703845938</v>
      </c>
      <c r="K65" s="10"/>
      <c r="L65" s="10"/>
      <c r="M65" s="10"/>
      <c r="N65" s="10"/>
      <c r="O65" s="10">
        <f t="shared" si="18"/>
        <v>247446.55359999998</v>
      </c>
      <c r="P65" s="10">
        <f t="shared" si="19"/>
        <v>22096832.481439997</v>
      </c>
      <c r="Q65" s="10">
        <f t="shared" si="20"/>
        <v>1973234214.0522006</v>
      </c>
      <c r="R65" s="10">
        <f t="shared" si="21"/>
        <v>1909354.29584</v>
      </c>
      <c r="S65" s="10">
        <f t="shared" si="22"/>
        <v>170504221.65546098</v>
      </c>
      <c r="T65" s="11">
        <f t="shared" si="23"/>
        <v>14733015.166320998</v>
      </c>
    </row>
    <row r="66" spans="1:20" x14ac:dyDescent="0.2">
      <c r="A66" s="9">
        <v>60</v>
      </c>
      <c r="B66" s="14">
        <v>666</v>
      </c>
      <c r="C66" s="10">
        <f>'3 Data'!D68</f>
        <v>462.43200000000002</v>
      </c>
      <c r="D66" s="10">
        <f>'3 Data'!H68</f>
        <v>43395.85</v>
      </c>
      <c r="E66" s="10">
        <f>'3 Data'!Q68</f>
        <v>3619.692</v>
      </c>
      <c r="F66" s="10">
        <f>'4 Results'!$E$24*C66+'4 Results'!$E$25*D66</f>
        <v>3677.1175226875653</v>
      </c>
      <c r="G66" s="14">
        <f t="shared" si="16"/>
        <v>-57.425522687565262</v>
      </c>
      <c r="H66" s="10">
        <f t="shared" si="17"/>
        <v>3297.6906559400727</v>
      </c>
      <c r="I66" s="10">
        <f>'4 Results'!$E$24*C66</f>
        <v>448.83931364003865</v>
      </c>
      <c r="J66" s="10">
        <f>'4 Results'!$E$25*D66</f>
        <v>3228.2782090475266</v>
      </c>
      <c r="K66" s="10"/>
      <c r="L66" s="10"/>
      <c r="M66" s="10"/>
      <c r="N66" s="10"/>
      <c r="O66" s="10">
        <f t="shared" si="18"/>
        <v>213843.35462400003</v>
      </c>
      <c r="P66" s="10">
        <f t="shared" si="19"/>
        <v>20067629.707199998</v>
      </c>
      <c r="Q66" s="10">
        <f t="shared" si="20"/>
        <v>1883199797.2224998</v>
      </c>
      <c r="R66" s="10">
        <f t="shared" si="21"/>
        <v>1673861.4109440001</v>
      </c>
      <c r="S66" s="10">
        <f t="shared" si="22"/>
        <v>157079611.07819998</v>
      </c>
      <c r="T66" s="11">
        <f t="shared" si="23"/>
        <v>13102170.174864</v>
      </c>
    </row>
    <row r="67" spans="1:20" x14ac:dyDescent="0.2">
      <c r="A67" s="9">
        <v>61</v>
      </c>
      <c r="B67" s="14">
        <v>667</v>
      </c>
      <c r="C67" s="10">
        <f>'3 Data'!D69</f>
        <v>486.93099999999998</v>
      </c>
      <c r="D67" s="10">
        <f>'3 Data'!H69</f>
        <v>41970.914000000004</v>
      </c>
      <c r="E67" s="10">
        <f>'3 Data'!Q69</f>
        <v>3639.1350000000002</v>
      </c>
      <c r="F67" s="10">
        <f>'4 Results'!$E$24*C67+'4 Results'!$E$25*D67</f>
        <v>3594.8934115499319</v>
      </c>
      <c r="G67" s="14">
        <f t="shared" si="16"/>
        <v>44.241588450068321</v>
      </c>
      <c r="H67" s="10">
        <f t="shared" si="17"/>
        <v>1957.3181485852185</v>
      </c>
      <c r="I67" s="10">
        <f>'4 Results'!$E$24*C67</f>
        <v>472.6181921451319</v>
      </c>
      <c r="J67" s="10">
        <f>'4 Results'!$E$25*D67</f>
        <v>3122.2752194047998</v>
      </c>
      <c r="K67" s="10"/>
      <c r="L67" s="10"/>
      <c r="M67" s="10"/>
      <c r="N67" s="10"/>
      <c r="O67" s="10">
        <f t="shared" si="18"/>
        <v>237101.79876099998</v>
      </c>
      <c r="P67" s="10">
        <f t="shared" si="19"/>
        <v>20436939.124934003</v>
      </c>
      <c r="Q67" s="10">
        <f t="shared" si="20"/>
        <v>1761557621.9953964</v>
      </c>
      <c r="R67" s="10">
        <f t="shared" si="21"/>
        <v>1772007.6446849999</v>
      </c>
      <c r="S67" s="10">
        <f t="shared" si="22"/>
        <v>152737822.11939001</v>
      </c>
      <c r="T67" s="11">
        <f t="shared" si="23"/>
        <v>13243303.548225002</v>
      </c>
    </row>
    <row r="68" spans="1:20" x14ac:dyDescent="0.2">
      <c r="A68" s="9">
        <v>62</v>
      </c>
      <c r="B68" s="14">
        <v>668</v>
      </c>
      <c r="C68" s="10">
        <f>'3 Data'!D70</f>
        <v>457.42500000000001</v>
      </c>
      <c r="D68" s="10">
        <f>'3 Data'!H70</f>
        <v>40962.661</v>
      </c>
      <c r="E68" s="10">
        <f>'3 Data'!Q70</f>
        <v>3476.8560000000002</v>
      </c>
      <c r="F68" s="10">
        <f>'4 Results'!$E$24*C68+'4 Results'!$E$25*D68</f>
        <v>3491.2493521194174</v>
      </c>
      <c r="G68" s="14">
        <f t="shared" si="16"/>
        <v>-14.393352119417159</v>
      </c>
      <c r="H68" s="10">
        <f t="shared" si="17"/>
        <v>207.16858523353042</v>
      </c>
      <c r="I68" s="10">
        <f>'4 Results'!$E$24*C68</f>
        <v>443.97948896658249</v>
      </c>
      <c r="J68" s="10">
        <f>'4 Results'!$E$25*D68</f>
        <v>3047.2698631528351</v>
      </c>
      <c r="K68" s="10"/>
      <c r="L68" s="10"/>
      <c r="M68" s="10"/>
      <c r="N68" s="10"/>
      <c r="O68" s="10">
        <f t="shared" si="18"/>
        <v>209237.63062500002</v>
      </c>
      <c r="P68" s="10">
        <f t="shared" si="19"/>
        <v>18737345.207924999</v>
      </c>
      <c r="Q68" s="10">
        <f t="shared" si="20"/>
        <v>1677939596.2009211</v>
      </c>
      <c r="R68" s="10">
        <f t="shared" si="21"/>
        <v>1590400.8558000003</v>
      </c>
      <c r="S68" s="10">
        <f t="shared" si="22"/>
        <v>142421273.673816</v>
      </c>
      <c r="T68" s="11">
        <f t="shared" si="23"/>
        <v>12088527.644736001</v>
      </c>
    </row>
    <row r="69" spans="1:20" x14ac:dyDescent="0.2">
      <c r="A69" s="9">
        <v>63</v>
      </c>
      <c r="B69" s="14">
        <v>669</v>
      </c>
      <c r="C69" s="10">
        <f>'3 Data'!D71</f>
        <v>429.91</v>
      </c>
      <c r="D69" s="10">
        <f>'3 Data'!H71</f>
        <v>39520.375999999997</v>
      </c>
      <c r="E69" s="10">
        <f>'3 Data'!Q71</f>
        <v>3352.846</v>
      </c>
      <c r="F69" s="10">
        <f>'4 Results'!$E$24*C69+'4 Results'!$E$25*D69</f>
        <v>3357.2495195478009</v>
      </c>
      <c r="G69" s="14">
        <f t="shared" si="16"/>
        <v>-4.4035195478008973</v>
      </c>
      <c r="H69" s="10">
        <f t="shared" si="17"/>
        <v>19.390984407864618</v>
      </c>
      <c r="I69" s="10">
        <f>'4 Results'!$E$24*C69</f>
        <v>417.27326250559867</v>
      </c>
      <c r="J69" s="10">
        <f>'4 Results'!$E$25*D69</f>
        <v>2939.9762570422022</v>
      </c>
      <c r="K69" s="10"/>
      <c r="L69" s="10"/>
      <c r="M69" s="10"/>
      <c r="N69" s="10"/>
      <c r="O69" s="10">
        <f t="shared" si="18"/>
        <v>184822.60810000001</v>
      </c>
      <c r="P69" s="10">
        <f t="shared" si="19"/>
        <v>16990204.846159998</v>
      </c>
      <c r="Q69" s="10">
        <f t="shared" si="20"/>
        <v>1561860119.1813757</v>
      </c>
      <c r="R69" s="10">
        <f t="shared" si="21"/>
        <v>1441422.0238600001</v>
      </c>
      <c r="S69" s="10">
        <f t="shared" si="22"/>
        <v>132505734.59009598</v>
      </c>
      <c r="T69" s="11">
        <f t="shared" si="23"/>
        <v>11241576.299716</v>
      </c>
    </row>
    <row r="70" spans="1:20" x14ac:dyDescent="0.2">
      <c r="A70" s="9">
        <v>64</v>
      </c>
      <c r="B70" s="14">
        <v>670</v>
      </c>
      <c r="C70" s="10">
        <f>'3 Data'!D72</f>
        <v>428.90899999999999</v>
      </c>
      <c r="D70" s="10">
        <f>'3 Data'!H72</f>
        <v>37842.579000000005</v>
      </c>
      <c r="E70" s="10">
        <f>'3 Data'!Q72</f>
        <v>3225.328</v>
      </c>
      <c r="F70" s="10">
        <f>'4 Results'!$E$24*C70+'4 Results'!$E$25*D70</f>
        <v>3231.4642684072896</v>
      </c>
      <c r="G70" s="14">
        <f t="shared" si="16"/>
        <v>-6.1362684072896627</v>
      </c>
      <c r="H70" s="10">
        <f t="shared" si="17"/>
        <v>37.653789966301211</v>
      </c>
      <c r="I70" s="10">
        <f>'4 Results'!$E$24*C70</f>
        <v>416.30168581334192</v>
      </c>
      <c r="J70" s="10">
        <f>'4 Results'!$E$25*D70</f>
        <v>2815.1625825939477</v>
      </c>
      <c r="K70" s="10"/>
      <c r="L70" s="10"/>
      <c r="M70" s="10"/>
      <c r="N70" s="10"/>
      <c r="O70" s="10">
        <f t="shared" si="18"/>
        <v>183962.93028099998</v>
      </c>
      <c r="P70" s="10">
        <f t="shared" si="19"/>
        <v>16231022.716311002</v>
      </c>
      <c r="Q70" s="10">
        <f t="shared" si="20"/>
        <v>1432060785.3712413</v>
      </c>
      <c r="R70" s="10">
        <f t="shared" si="21"/>
        <v>1383372.2071519999</v>
      </c>
      <c r="S70" s="10">
        <f t="shared" si="22"/>
        <v>122054729.64091201</v>
      </c>
      <c r="T70" s="11">
        <f t="shared" si="23"/>
        <v>10402740.707583999</v>
      </c>
    </row>
    <row r="71" spans="1:20" x14ac:dyDescent="0.2">
      <c r="A71" s="9">
        <v>65</v>
      </c>
      <c r="B71" s="14">
        <v>671</v>
      </c>
      <c r="C71" s="10">
        <f>'3 Data'!D73</f>
        <v>443.66499999999996</v>
      </c>
      <c r="D71" s="10">
        <f>'3 Data'!H73</f>
        <v>35983.873</v>
      </c>
      <c r="E71" s="10">
        <f>'3 Data'!Q73</f>
        <v>3069.2780000000002</v>
      </c>
      <c r="F71" s="10">
        <f>'4 Results'!$E$24*C71+'4 Results'!$E$25*D71</f>
        <v>3107.5147828612726</v>
      </c>
      <c r="G71" s="14">
        <f t="shared" si="16"/>
        <v>-38.236782861272332</v>
      </c>
      <c r="H71" s="10">
        <f t="shared" si="17"/>
        <v>1462.0515635800896</v>
      </c>
      <c r="I71" s="10">
        <f>'4 Results'!$E$24*C71</f>
        <v>430.62394922087509</v>
      </c>
      <c r="J71" s="10">
        <f>'4 Results'!$E$25*D71</f>
        <v>2676.8908336403974</v>
      </c>
      <c r="K71" s="10"/>
      <c r="L71" s="10"/>
      <c r="M71" s="10"/>
      <c r="N71" s="10"/>
      <c r="O71" s="10">
        <f t="shared" si="18"/>
        <v>196838.63222499998</v>
      </c>
      <c r="P71" s="10">
        <f t="shared" si="19"/>
        <v>15964785.014544999</v>
      </c>
      <c r="Q71" s="10">
        <f t="shared" si="20"/>
        <v>1294839116.0801289</v>
      </c>
      <c r="R71" s="10">
        <f t="shared" si="21"/>
        <v>1361731.2238700001</v>
      </c>
      <c r="S71" s="10">
        <f t="shared" si="22"/>
        <v>110444509.75369401</v>
      </c>
      <c r="T71" s="11">
        <f t="shared" si="23"/>
        <v>9420467.4412840009</v>
      </c>
    </row>
    <row r="72" spans="1:20" x14ac:dyDescent="0.2">
      <c r="A72" s="9">
        <v>66</v>
      </c>
      <c r="B72" s="14">
        <v>672</v>
      </c>
      <c r="C72" s="10">
        <f>'3 Data'!D74</f>
        <v>395.64300000000003</v>
      </c>
      <c r="D72" s="10">
        <f>'3 Data'!H74</f>
        <v>34464.343999999997</v>
      </c>
      <c r="E72" s="10">
        <f>'3 Data'!Q74</f>
        <v>2975.607</v>
      </c>
      <c r="F72" s="10">
        <f>'4 Results'!$E$24*C72+'4 Results'!$E$25*D72</f>
        <v>2947.8644416703819</v>
      </c>
      <c r="G72" s="14">
        <f t="shared" si="16"/>
        <v>27.742558329618078</v>
      </c>
      <c r="H72" s="10">
        <f t="shared" si="17"/>
        <v>769.64954267226142</v>
      </c>
      <c r="I72" s="10">
        <f>'4 Results'!$E$24*C72</f>
        <v>384.01350375079107</v>
      </c>
      <c r="J72" s="10">
        <f>'4 Results'!$E$25*D72</f>
        <v>2563.8509379195907</v>
      </c>
      <c r="K72" s="10"/>
      <c r="L72" s="10"/>
      <c r="M72" s="10"/>
      <c r="N72" s="10"/>
      <c r="O72" s="10">
        <f t="shared" si="18"/>
        <v>156533.38344900002</v>
      </c>
      <c r="P72" s="10">
        <f t="shared" si="19"/>
        <v>13635576.453191999</v>
      </c>
      <c r="Q72" s="10">
        <f t="shared" si="20"/>
        <v>1187791007.3503358</v>
      </c>
      <c r="R72" s="10">
        <f t="shared" si="21"/>
        <v>1177278.080301</v>
      </c>
      <c r="S72" s="10">
        <f t="shared" si="22"/>
        <v>102552343.256808</v>
      </c>
      <c r="T72" s="11">
        <f t="shared" si="23"/>
        <v>8854237.0184489992</v>
      </c>
    </row>
    <row r="73" spans="1:20" x14ac:dyDescent="0.2">
      <c r="A73" s="9">
        <v>67</v>
      </c>
      <c r="B73" s="14">
        <v>673</v>
      </c>
      <c r="C73" s="10">
        <f>'3 Data'!D75</f>
        <v>374.88399999999996</v>
      </c>
      <c r="D73" s="10">
        <f>'3 Data'!H75</f>
        <v>33130.952000000005</v>
      </c>
      <c r="E73" s="10">
        <f>'3 Data'!Q75</f>
        <v>2888.2060000000001</v>
      </c>
      <c r="F73" s="10">
        <f>'4 Results'!$E$24*C73+'4 Results'!$E$25*D73</f>
        <v>2828.522726972139</v>
      </c>
      <c r="G73" s="14">
        <f t="shared" si="16"/>
        <v>59.683273027861105</v>
      </c>
      <c r="H73" s="10">
        <f t="shared" si="17"/>
        <v>3562.0930793182129</v>
      </c>
      <c r="I73" s="10">
        <f>'4 Results'!$E$24*C73</f>
        <v>363.86469200797569</v>
      </c>
      <c r="J73" s="10">
        <f>'4 Results'!$E$25*D73</f>
        <v>2464.6580349641631</v>
      </c>
      <c r="K73" s="10"/>
      <c r="L73" s="10"/>
      <c r="M73" s="10"/>
      <c r="N73" s="10"/>
      <c r="O73" s="10">
        <f t="shared" si="18"/>
        <v>140538.01345599996</v>
      </c>
      <c r="P73" s="10">
        <f t="shared" si="19"/>
        <v>12420263.809568001</v>
      </c>
      <c r="Q73" s="10">
        <f t="shared" si="20"/>
        <v>1097659980.4263043</v>
      </c>
      <c r="R73" s="10">
        <f t="shared" si="21"/>
        <v>1082742.218104</v>
      </c>
      <c r="S73" s="10">
        <f t="shared" si="22"/>
        <v>95689014.352112025</v>
      </c>
      <c r="T73" s="11">
        <f t="shared" si="23"/>
        <v>8341733.8984360006</v>
      </c>
    </row>
    <row r="74" spans="1:20" x14ac:dyDescent="0.2">
      <c r="A74" s="9">
        <v>68</v>
      </c>
      <c r="B74" s="14">
        <v>674</v>
      </c>
      <c r="C74" s="10">
        <f>'3 Data'!D76</f>
        <v>361.38200000000006</v>
      </c>
      <c r="D74" s="10">
        <f>'3 Data'!H76</f>
        <v>31964.100000000002</v>
      </c>
      <c r="E74" s="10">
        <f>'3 Data'!Q76</f>
        <v>2717.942</v>
      </c>
      <c r="F74" s="10">
        <f>'4 Results'!$E$24*C74+'4 Results'!$E$25*D74</f>
        <v>2728.613845062529</v>
      </c>
      <c r="G74" s="14">
        <f t="shared" si="16"/>
        <v>-10.671845062528973</v>
      </c>
      <c r="H74" s="10">
        <f t="shared" si="17"/>
        <v>113.88827703862403</v>
      </c>
      <c r="I74" s="10">
        <f>'4 Results'!$E$24*C74</f>
        <v>350.75956863250047</v>
      </c>
      <c r="J74" s="10">
        <f>'4 Results'!$E$25*D74</f>
        <v>2377.8542764300287</v>
      </c>
      <c r="K74" s="10"/>
      <c r="L74" s="10"/>
      <c r="M74" s="10"/>
      <c r="N74" s="10"/>
      <c r="O74" s="10">
        <f t="shared" si="18"/>
        <v>130596.94992400004</v>
      </c>
      <c r="P74" s="10">
        <f t="shared" si="19"/>
        <v>11551250.386200003</v>
      </c>
      <c r="Q74" s="10">
        <f t="shared" si="20"/>
        <v>1021703688.8100002</v>
      </c>
      <c r="R74" s="10">
        <f t="shared" si="21"/>
        <v>982215.3158440002</v>
      </c>
      <c r="S74" s="10">
        <f t="shared" si="22"/>
        <v>86876569.882200003</v>
      </c>
      <c r="T74" s="11">
        <f t="shared" si="23"/>
        <v>7387208.7153639998</v>
      </c>
    </row>
    <row r="75" spans="1:20" x14ac:dyDescent="0.2">
      <c r="A75" s="9">
        <v>69</v>
      </c>
      <c r="B75" s="14">
        <v>675</v>
      </c>
      <c r="C75" s="10">
        <f>'3 Data'!D77</f>
        <v>361.37600000000003</v>
      </c>
      <c r="D75" s="10">
        <f>'3 Data'!H77</f>
        <v>31101.763999999999</v>
      </c>
      <c r="E75" s="10">
        <f>'3 Data'!Q77</f>
        <v>2669.56</v>
      </c>
      <c r="F75" s="10">
        <f>'4 Results'!$E$24*C75+'4 Results'!$E$25*D75</f>
        <v>2664.4576356707557</v>
      </c>
      <c r="G75" s="14">
        <f t="shared" si="16"/>
        <v>5.1023643292442102</v>
      </c>
      <c r="H75" s="10">
        <f t="shared" si="17"/>
        <v>26.034121748343718</v>
      </c>
      <c r="I75" s="10">
        <f>'4 Results'!$E$24*C75</f>
        <v>350.75374499598342</v>
      </c>
      <c r="J75" s="10">
        <f>'4 Results'!$E$25*D75</f>
        <v>2313.7038906747725</v>
      </c>
      <c r="K75" s="10"/>
      <c r="L75" s="10"/>
      <c r="M75" s="10"/>
      <c r="N75" s="10"/>
      <c r="O75" s="10">
        <f t="shared" si="18"/>
        <v>130592.61337600002</v>
      </c>
      <c r="P75" s="10">
        <f t="shared" si="19"/>
        <v>11239431.067264</v>
      </c>
      <c r="Q75" s="10">
        <f t="shared" si="20"/>
        <v>967319723.91169596</v>
      </c>
      <c r="R75" s="10">
        <f t="shared" si="21"/>
        <v>964714.91456000006</v>
      </c>
      <c r="S75" s="10">
        <f t="shared" si="22"/>
        <v>83028025.103839993</v>
      </c>
      <c r="T75" s="11">
        <f t="shared" si="23"/>
        <v>7126550.5935999993</v>
      </c>
    </row>
    <row r="76" spans="1:20" x14ac:dyDescent="0.2">
      <c r="A76" s="9">
        <v>70</v>
      </c>
      <c r="B76" s="14">
        <v>676</v>
      </c>
      <c r="C76" s="10">
        <f>'3 Data'!D78</f>
        <v>384.63899999999995</v>
      </c>
      <c r="D76" s="10">
        <f>'3 Data'!H78</f>
        <v>30179.747000000003</v>
      </c>
      <c r="E76" s="10">
        <f>'3 Data'!Q78</f>
        <v>2620.2460000000001</v>
      </c>
      <c r="F76" s="10">
        <f>'4 Results'!$E$24*C76+'4 Results'!$E$25*D76</f>
        <v>2618.4467059162739</v>
      </c>
      <c r="G76" s="14">
        <f t="shared" si="16"/>
        <v>1.7992940837261813</v>
      </c>
      <c r="H76" s="10">
        <f t="shared" si="17"/>
        <v>3.2374591997320383</v>
      </c>
      <c r="I76" s="10">
        <f>'4 Results'!$E$24*C76</f>
        <v>373.33295437856981</v>
      </c>
      <c r="J76" s="10">
        <f>'4 Results'!$E$25*D76</f>
        <v>2245.113751537704</v>
      </c>
      <c r="K76" s="10"/>
      <c r="L76" s="10"/>
      <c r="M76" s="10"/>
      <c r="N76" s="10"/>
      <c r="O76" s="10">
        <f t="shared" si="18"/>
        <v>147947.16032099997</v>
      </c>
      <c r="P76" s="10">
        <f t="shared" si="19"/>
        <v>11608307.706333</v>
      </c>
      <c r="Q76" s="10">
        <f t="shared" si="20"/>
        <v>910817128.98400915</v>
      </c>
      <c r="R76" s="10">
        <f t="shared" si="21"/>
        <v>1007848.8011939999</v>
      </c>
      <c r="S76" s="10">
        <f t="shared" si="22"/>
        <v>79078361.357762009</v>
      </c>
      <c r="T76" s="11">
        <f t="shared" si="23"/>
        <v>6865689.1005160008</v>
      </c>
    </row>
    <row r="77" spans="1:20" x14ac:dyDescent="0.2">
      <c r="A77" s="9">
        <v>71</v>
      </c>
      <c r="B77" s="14">
        <v>677</v>
      </c>
      <c r="C77" s="10">
        <f>'3 Data'!D79</f>
        <v>365.88100000000003</v>
      </c>
      <c r="D77" s="10">
        <f>'3 Data'!H79</f>
        <v>29173.005000000001</v>
      </c>
      <c r="E77" s="10">
        <f>'3 Data'!Q79</f>
        <v>2576.4259999999999</v>
      </c>
      <c r="F77" s="10">
        <f>'4 Results'!$E$24*C77+'4 Results'!$E$25*D77</f>
        <v>2525.3471261113577</v>
      </c>
      <c r="G77" s="14">
        <f>E77-F77</f>
        <v>51.078873888642192</v>
      </c>
      <c r="H77" s="10">
        <f>G77*G77</f>
        <v>2609.0513577318134</v>
      </c>
      <c r="I77" s="10">
        <f>'4 Results'!$E$24*C77</f>
        <v>355.12632541418196</v>
      </c>
      <c r="J77" s="10">
        <f>'4 Results'!$E$25*D77</f>
        <v>2170.2208006971759</v>
      </c>
      <c r="K77" s="10"/>
      <c r="L77" s="10"/>
      <c r="M77" s="10"/>
      <c r="N77" s="10"/>
      <c r="O77" s="10">
        <f t="shared" si="18"/>
        <v>133868.90616100002</v>
      </c>
      <c r="P77" s="10">
        <f t="shared" si="19"/>
        <v>10673848.242405001</v>
      </c>
      <c r="Q77" s="10">
        <f t="shared" si="20"/>
        <v>851064220.73002505</v>
      </c>
      <c r="R77" s="10">
        <f t="shared" si="21"/>
        <v>942665.321306</v>
      </c>
      <c r="S77" s="10">
        <f t="shared" si="22"/>
        <v>75162088.580129996</v>
      </c>
      <c r="T77" s="11">
        <f t="shared" si="23"/>
        <v>6637970.9334760001</v>
      </c>
    </row>
    <row r="78" spans="1:20" x14ac:dyDescent="0.2">
      <c r="A78" s="9">
        <v>72</v>
      </c>
      <c r="B78" s="14">
        <v>678</v>
      </c>
      <c r="C78" s="10">
        <f>'3 Data'!D80</f>
        <v>389.38399999999996</v>
      </c>
      <c r="D78" s="10">
        <f>'3 Data'!H80</f>
        <v>28115.811000000002</v>
      </c>
      <c r="E78" s="10">
        <f>'3 Data'!Q80</f>
        <v>2463.4450000000002</v>
      </c>
      <c r="F78" s="10">
        <f>'4 Results'!$E$24*C78+'4 Results'!$E$25*D78</f>
        <v>2469.5131349997519</v>
      </c>
      <c r="G78" s="14">
        <f t="shared" ref="G78:G100" si="24">E78-F78</f>
        <v>-6.0681349997516918</v>
      </c>
      <c r="H78" s="10">
        <f t="shared" ref="H78:H100" si="25">G78*G78</f>
        <v>36.822262375211466</v>
      </c>
      <c r="I78" s="10">
        <f>'4 Results'!$E$24*C78</f>
        <v>377.93848025744927</v>
      </c>
      <c r="J78" s="10">
        <f>'4 Results'!$E$25*D78</f>
        <v>2091.5746547423028</v>
      </c>
      <c r="K78" s="10"/>
      <c r="L78" s="10"/>
      <c r="M78" s="10"/>
      <c r="N78" s="10"/>
      <c r="O78" s="10">
        <f t="shared" ref="O78:O100" si="26">C78*C78</f>
        <v>151619.89945599996</v>
      </c>
      <c r="P78" s="10">
        <f t="shared" ref="P78:P100" si="27">C78*D78</f>
        <v>10947846.950423999</v>
      </c>
      <c r="Q78" s="10">
        <f t="shared" ref="Q78:Q100" si="28">D78*D78</f>
        <v>790498828.18772113</v>
      </c>
      <c r="R78" s="10">
        <f t="shared" ref="R78:R100" si="29">C78*E78</f>
        <v>959226.06787999999</v>
      </c>
      <c r="S78" s="10">
        <f t="shared" ref="S78:S100" si="30">D78*E78</f>
        <v>69261754.028895006</v>
      </c>
      <c r="T78" s="11">
        <f t="shared" ref="T78:T100" si="31">E78*E78</f>
        <v>6068561.2680250006</v>
      </c>
    </row>
    <row r="79" spans="1:20" x14ac:dyDescent="0.2">
      <c r="A79" s="9">
        <v>73</v>
      </c>
      <c r="B79" s="14">
        <v>679</v>
      </c>
      <c r="C79" s="10">
        <f>'3 Data'!D81</f>
        <v>353.12</v>
      </c>
      <c r="D79" s="10">
        <f>'3 Data'!H81</f>
        <v>27218.371999999999</v>
      </c>
      <c r="E79" s="10">
        <f>'3 Data'!Q81</f>
        <v>2358.0619999999999</v>
      </c>
      <c r="F79" s="10">
        <f>'4 Results'!$E$24*C79+'4 Results'!$E$25*D79</f>
        <v>2367.5533286811765</v>
      </c>
      <c r="G79" s="14">
        <f t="shared" si="24"/>
        <v>-9.4913286811765829</v>
      </c>
      <c r="H79" s="10">
        <f t="shared" si="25"/>
        <v>90.085320134125212</v>
      </c>
      <c r="I79" s="10">
        <f>'4 Results'!$E$24*C79</f>
        <v>342.74042114855899</v>
      </c>
      <c r="J79" s="10">
        <f>'4 Results'!$E$25*D79</f>
        <v>2024.8129075326176</v>
      </c>
      <c r="K79" s="10"/>
      <c r="L79" s="10"/>
      <c r="M79" s="10"/>
      <c r="N79" s="10"/>
      <c r="O79" s="10">
        <f t="shared" si="26"/>
        <v>124693.7344</v>
      </c>
      <c r="P79" s="10">
        <f t="shared" si="27"/>
        <v>9611351.5206400007</v>
      </c>
      <c r="Q79" s="10">
        <f t="shared" si="28"/>
        <v>740839774.33038402</v>
      </c>
      <c r="R79" s="10">
        <f t="shared" si="29"/>
        <v>832678.85343999998</v>
      </c>
      <c r="S79" s="10">
        <f t="shared" si="30"/>
        <v>64182608.715063997</v>
      </c>
      <c r="T79" s="11">
        <f t="shared" si="31"/>
        <v>5560456.3958439995</v>
      </c>
    </row>
    <row r="80" spans="1:20" x14ac:dyDescent="0.2">
      <c r="A80" s="9">
        <v>74</v>
      </c>
      <c r="B80" s="14">
        <v>680</v>
      </c>
      <c r="C80" s="10">
        <f>'3 Data'!D82</f>
        <v>331.613</v>
      </c>
      <c r="D80" s="10">
        <f>'3 Data'!H82</f>
        <v>26095.876999999997</v>
      </c>
      <c r="E80" s="10">
        <f>'3 Data'!Q82</f>
        <v>2236.64</v>
      </c>
      <c r="F80" s="10">
        <f>'4 Results'!$E$24*C80+'4 Results'!$E$25*D80</f>
        <v>2263.1745245587681</v>
      </c>
      <c r="G80" s="14">
        <f t="shared" si="24"/>
        <v>-26.534524558768226</v>
      </c>
      <c r="H80" s="10">
        <f t="shared" si="25"/>
        <v>704.08099355987406</v>
      </c>
      <c r="I80" s="10">
        <f>'4 Results'!$E$24*C80</f>
        <v>321.86559605328813</v>
      </c>
      <c r="J80" s="10">
        <f>'4 Results'!$E$25*D80</f>
        <v>1941.30892850548</v>
      </c>
      <c r="K80" s="10"/>
      <c r="L80" s="10"/>
      <c r="M80" s="10"/>
      <c r="N80" s="10"/>
      <c r="O80" s="10">
        <f t="shared" si="26"/>
        <v>109967.181769</v>
      </c>
      <c r="P80" s="10">
        <f t="shared" si="27"/>
        <v>8653732.0596009996</v>
      </c>
      <c r="Q80" s="10">
        <f t="shared" si="28"/>
        <v>680994796.39912879</v>
      </c>
      <c r="R80" s="10">
        <f t="shared" si="29"/>
        <v>741698.9003199999</v>
      </c>
      <c r="S80" s="10">
        <f t="shared" si="30"/>
        <v>58367082.33327999</v>
      </c>
      <c r="T80" s="11">
        <f t="shared" si="31"/>
        <v>5002558.489599999</v>
      </c>
    </row>
    <row r="81" spans="1:20" x14ac:dyDescent="0.2">
      <c r="A81" s="9">
        <v>75</v>
      </c>
      <c r="B81" s="14">
        <v>681</v>
      </c>
      <c r="C81" s="10">
        <f>'3 Data'!D83</f>
        <v>336.61500000000007</v>
      </c>
      <c r="D81" s="10">
        <f>'3 Data'!H83</f>
        <v>25041.673999999995</v>
      </c>
      <c r="E81" s="10">
        <f>'3 Data'!Q83</f>
        <v>2238.3889999999997</v>
      </c>
      <c r="F81" s="10">
        <f>'4 Results'!$E$24*C81+'4 Results'!$E$25*D81</f>
        <v>2189.6058549362683</v>
      </c>
      <c r="G81" s="14">
        <f t="shared" si="24"/>
        <v>48.783145063731354</v>
      </c>
      <c r="H81" s="10">
        <f t="shared" si="25"/>
        <v>2379.7952423090569</v>
      </c>
      <c r="I81" s="10">
        <f>'4 Results'!$E$24*C81</f>
        <v>326.72056769631348</v>
      </c>
      <c r="J81" s="10">
        <f>'4 Results'!$E$25*D81</f>
        <v>1862.885287239955</v>
      </c>
      <c r="K81" s="10"/>
      <c r="L81" s="10"/>
      <c r="M81" s="10"/>
      <c r="N81" s="10"/>
      <c r="O81" s="10">
        <f t="shared" si="26"/>
        <v>113309.65822500005</v>
      </c>
      <c r="P81" s="10">
        <f t="shared" si="27"/>
        <v>8429403.09351</v>
      </c>
      <c r="Q81" s="10">
        <f t="shared" si="28"/>
        <v>627085436.72227573</v>
      </c>
      <c r="R81" s="10">
        <f t="shared" si="29"/>
        <v>753475.31323500001</v>
      </c>
      <c r="S81" s="10">
        <f t="shared" si="30"/>
        <v>56053007.623185985</v>
      </c>
      <c r="T81" s="11">
        <f t="shared" si="31"/>
        <v>5010385.3153209984</v>
      </c>
    </row>
    <row r="82" spans="1:20" x14ac:dyDescent="0.2">
      <c r="A82" s="9">
        <v>76</v>
      </c>
      <c r="B82" s="14">
        <v>682</v>
      </c>
      <c r="C82" s="10">
        <f>'3 Data'!D84</f>
        <v>334.11700000000002</v>
      </c>
      <c r="D82" s="10">
        <f>'3 Data'!H84</f>
        <v>23883.667000000001</v>
      </c>
      <c r="E82" s="10">
        <f>'3 Data'!Q84</f>
        <v>2076.6940000000004</v>
      </c>
      <c r="F82" s="10">
        <f>'4 Results'!$E$24*C82+'4 Results'!$E$25*D82</f>
        <v>2101.0355143672141</v>
      </c>
      <c r="G82" s="14">
        <f t="shared" si="24"/>
        <v>-24.341514367213676</v>
      </c>
      <c r="H82" s="10">
        <f t="shared" si="25"/>
        <v>592.50932168926988</v>
      </c>
      <c r="I82" s="10">
        <f>'4 Results'!$E$24*C82</f>
        <v>324.2959936930593</v>
      </c>
      <c r="J82" s="10">
        <f>'4 Results'!$E$25*D82</f>
        <v>1776.7395206741546</v>
      </c>
      <c r="K82" s="10"/>
      <c r="L82" s="10"/>
      <c r="M82" s="10"/>
      <c r="N82" s="10"/>
      <c r="O82" s="10">
        <f t="shared" si="26"/>
        <v>111634.16968900002</v>
      </c>
      <c r="P82" s="10">
        <f t="shared" si="27"/>
        <v>7979939.1670390004</v>
      </c>
      <c r="Q82" s="10">
        <f t="shared" si="28"/>
        <v>570429549.36688912</v>
      </c>
      <c r="R82" s="10">
        <f t="shared" si="29"/>
        <v>693858.7691980002</v>
      </c>
      <c r="S82" s="10">
        <f t="shared" si="30"/>
        <v>49599067.956898011</v>
      </c>
      <c r="T82" s="11">
        <f t="shared" si="31"/>
        <v>4312657.9696360016</v>
      </c>
    </row>
    <row r="83" spans="1:20" x14ac:dyDescent="0.2">
      <c r="A83" s="9">
        <v>77</v>
      </c>
      <c r="B83" s="14">
        <v>683</v>
      </c>
      <c r="C83" s="10">
        <f>'3 Data'!D85</f>
        <v>349.12199999999996</v>
      </c>
      <c r="D83" s="10">
        <f>'3 Data'!H85</f>
        <v>23105.216</v>
      </c>
      <c r="E83" s="10">
        <f>'3 Data'!Q85</f>
        <v>2051.6379999999999</v>
      </c>
      <c r="F83" s="10">
        <f>'4 Results'!$E$24*C83+'4 Results'!$E$25*D83</f>
        <v>2057.6893958590513</v>
      </c>
      <c r="G83" s="14">
        <f t="shared" si="24"/>
        <v>-6.0513958590513539</v>
      </c>
      <c r="H83" s="10">
        <f t="shared" si="25"/>
        <v>36.619391842943877</v>
      </c>
      <c r="I83" s="10">
        <f>'4 Results'!$E$24*C83</f>
        <v>338.85993801604894</v>
      </c>
      <c r="J83" s="10">
        <f>'4 Results'!$E$25*D83</f>
        <v>1718.8294578430025</v>
      </c>
      <c r="K83" s="10"/>
      <c r="L83" s="10"/>
      <c r="M83" s="10"/>
      <c r="N83" s="10"/>
      <c r="O83" s="10">
        <f t="shared" si="26"/>
        <v>121886.17088399998</v>
      </c>
      <c r="P83" s="10">
        <f t="shared" si="27"/>
        <v>8066539.2203519987</v>
      </c>
      <c r="Q83" s="10">
        <f t="shared" si="28"/>
        <v>533851006.40665603</v>
      </c>
      <c r="R83" s="10">
        <f t="shared" si="29"/>
        <v>716271.96183599986</v>
      </c>
      <c r="S83" s="10">
        <f t="shared" si="30"/>
        <v>47403539.143808</v>
      </c>
      <c r="T83" s="11">
        <f t="shared" si="31"/>
        <v>4209218.4830439994</v>
      </c>
    </row>
    <row r="84" spans="1:20" x14ac:dyDescent="0.2">
      <c r="A84" s="9">
        <v>78</v>
      </c>
      <c r="B84" s="14">
        <v>684</v>
      </c>
      <c r="C84" s="10">
        <f>'3 Data'!D86</f>
        <v>349.61799999999999</v>
      </c>
      <c r="D84" s="10">
        <f>'3 Data'!H86</f>
        <v>22619.427</v>
      </c>
      <c r="E84" s="10">
        <f>'3 Data'!Q86</f>
        <v>2051.3650000000002</v>
      </c>
      <c r="F84" s="10">
        <f>'4 Results'!$E$24*C84+'4 Results'!$E$25*D84</f>
        <v>2022.0322907225645</v>
      </c>
      <c r="G84" s="14">
        <f t="shared" si="24"/>
        <v>29.332709277435697</v>
      </c>
      <c r="H84" s="10">
        <f t="shared" si="25"/>
        <v>860.40783355456222</v>
      </c>
      <c r="I84" s="10">
        <f>'4 Results'!$E$24*C84</f>
        <v>339.34135863478957</v>
      </c>
      <c r="J84" s="10">
        <f>'4 Results'!$E$25*D84</f>
        <v>1682.6909320877749</v>
      </c>
      <c r="K84" s="10"/>
      <c r="L84" s="10"/>
      <c r="M84" s="10"/>
      <c r="N84" s="10"/>
      <c r="O84" s="10">
        <f t="shared" si="26"/>
        <v>122232.745924</v>
      </c>
      <c r="P84" s="10">
        <f t="shared" si="27"/>
        <v>7908158.8288859995</v>
      </c>
      <c r="Q84" s="10">
        <f t="shared" si="28"/>
        <v>511638477.80832899</v>
      </c>
      <c r="R84" s="10">
        <f t="shared" si="29"/>
        <v>717194.12857000006</v>
      </c>
      <c r="S84" s="10">
        <f t="shared" si="30"/>
        <v>46400700.867855005</v>
      </c>
      <c r="T84" s="11">
        <f t="shared" si="31"/>
        <v>4208098.3632250009</v>
      </c>
    </row>
    <row r="85" spans="1:20" x14ac:dyDescent="0.2">
      <c r="A85" s="9">
        <v>79</v>
      </c>
      <c r="B85" s="14">
        <v>685</v>
      </c>
      <c r="C85" s="10">
        <f>'3 Data'!D87</f>
        <v>324.11099999999999</v>
      </c>
      <c r="D85" s="10">
        <f>'3 Data'!H87</f>
        <v>22289.925999999999</v>
      </c>
      <c r="E85" s="10">
        <f>'3 Data'!Q87</f>
        <v>1941.4969999999998</v>
      </c>
      <c r="F85" s="10">
        <f>'4 Results'!$E$24*C85+'4 Results'!$E$25*D85</f>
        <v>1972.7629992749223</v>
      </c>
      <c r="G85" s="14">
        <f t="shared" si="24"/>
        <v>-31.265999274922478</v>
      </c>
      <c r="H85" s="10">
        <f t="shared" si="25"/>
        <v>977.56271065945293</v>
      </c>
      <c r="I85" s="10">
        <f>'4 Results'!$E$24*C85</f>
        <v>314.58410919483634</v>
      </c>
      <c r="J85" s="10">
        <f>'4 Results'!$E$25*D85</f>
        <v>1658.1788900800859</v>
      </c>
      <c r="K85" s="10"/>
      <c r="L85" s="10"/>
      <c r="M85" s="10"/>
      <c r="N85" s="10"/>
      <c r="O85" s="10">
        <f t="shared" si="26"/>
        <v>105047.94032099999</v>
      </c>
      <c r="P85" s="10">
        <f t="shared" si="27"/>
        <v>7224410.205786</v>
      </c>
      <c r="Q85" s="10">
        <f t="shared" si="28"/>
        <v>496840801.08547598</v>
      </c>
      <c r="R85" s="10">
        <f t="shared" si="29"/>
        <v>629260.53416699998</v>
      </c>
      <c r="S85" s="10">
        <f t="shared" si="30"/>
        <v>43275824.459221996</v>
      </c>
      <c r="T85" s="11">
        <f t="shared" si="31"/>
        <v>3769410.6010089992</v>
      </c>
    </row>
    <row r="86" spans="1:20" x14ac:dyDescent="0.2">
      <c r="A86" s="9">
        <v>80</v>
      </c>
      <c r="B86" s="14">
        <v>686</v>
      </c>
      <c r="C86" s="10">
        <f>'3 Data'!D88</f>
        <v>319.60900000000004</v>
      </c>
      <c r="D86" s="10">
        <f>'3 Data'!H88</f>
        <v>21909.328000000001</v>
      </c>
      <c r="E86" s="10">
        <f>'3 Data'!Q88</f>
        <v>1939.9969999999998</v>
      </c>
      <c r="F86" s="10">
        <f>'4 Results'!$E$24*C86+'4 Results'!$E$25*D86</f>
        <v>1940.0801110973714</v>
      </c>
      <c r="G86" s="14">
        <f t="shared" si="24"/>
        <v>-8.3111097371556752E-2</v>
      </c>
      <c r="H86" s="10">
        <f t="shared" si="25"/>
        <v>6.9074545063043877E-3</v>
      </c>
      <c r="I86" s="10">
        <f>'4 Results'!$E$24*C86</f>
        <v>310.21444059489636</v>
      </c>
      <c r="J86" s="10">
        <f>'4 Results'!$E$25*D86</f>
        <v>1629.865670502475</v>
      </c>
      <c r="K86" s="10"/>
      <c r="L86" s="10"/>
      <c r="M86" s="10"/>
      <c r="N86" s="10"/>
      <c r="O86" s="10">
        <f t="shared" si="26"/>
        <v>102149.91288100003</v>
      </c>
      <c r="P86" s="10">
        <f t="shared" si="27"/>
        <v>7002418.4127520015</v>
      </c>
      <c r="Q86" s="10">
        <f t="shared" si="28"/>
        <v>480018653.41158408</v>
      </c>
      <c r="R86" s="10">
        <f t="shared" si="29"/>
        <v>620040.50117299997</v>
      </c>
      <c r="S86" s="10">
        <f t="shared" si="30"/>
        <v>42504030.592015997</v>
      </c>
      <c r="T86" s="11">
        <f t="shared" si="31"/>
        <v>3763588.3600089992</v>
      </c>
    </row>
    <row r="87" spans="1:20" x14ac:dyDescent="0.2">
      <c r="A87" s="9">
        <v>81</v>
      </c>
      <c r="B87" s="14">
        <v>687</v>
      </c>
      <c r="C87" s="10">
        <f>'3 Data'!D89</f>
        <v>301.59799999999996</v>
      </c>
      <c r="D87" s="10">
        <f>'3 Data'!H89</f>
        <v>21371.595000000001</v>
      </c>
      <c r="E87" s="10">
        <f>'3 Data'!Q89</f>
        <v>1915.943</v>
      </c>
      <c r="F87" s="10">
        <f>'4 Results'!$E$24*C87+'4 Results'!$E$25*D87</f>
        <v>1882.5958120350199</v>
      </c>
      <c r="G87" s="14">
        <f t="shared" si="24"/>
        <v>33.347187964980094</v>
      </c>
      <c r="H87" s="10">
        <f t="shared" si="25"/>
        <v>1112.0349451717132</v>
      </c>
      <c r="I87" s="10">
        <f>'4 Results'!$E$24*C87</f>
        <v>292.73285437687781</v>
      </c>
      <c r="J87" s="10">
        <f>'4 Results'!$E$25*D87</f>
        <v>1589.862957658142</v>
      </c>
      <c r="K87" s="10"/>
      <c r="L87" s="10"/>
      <c r="M87" s="10"/>
      <c r="N87" s="10"/>
      <c r="O87" s="10">
        <f t="shared" si="26"/>
        <v>90961.353603999974</v>
      </c>
      <c r="P87" s="10">
        <f t="shared" si="27"/>
        <v>6445630.3088099994</v>
      </c>
      <c r="Q87" s="10">
        <f t="shared" si="28"/>
        <v>456745072.84402508</v>
      </c>
      <c r="R87" s="10">
        <f t="shared" si="29"/>
        <v>577844.57691399986</v>
      </c>
      <c r="S87" s="10">
        <f t="shared" si="30"/>
        <v>40946757.839085005</v>
      </c>
      <c r="T87" s="11">
        <f t="shared" si="31"/>
        <v>3670837.5792489997</v>
      </c>
    </row>
    <row r="88" spans="1:20" x14ac:dyDescent="0.2">
      <c r="A88" s="9">
        <v>82</v>
      </c>
      <c r="B88" s="14">
        <v>688</v>
      </c>
      <c r="C88" s="10">
        <f>'3 Data'!D90</f>
        <v>322.60599999999999</v>
      </c>
      <c r="D88" s="10">
        <f>'3 Data'!H90</f>
        <v>20604.689999999999</v>
      </c>
      <c r="E88" s="10">
        <f>'3 Data'!Q90</f>
        <v>1860.366</v>
      </c>
      <c r="F88" s="10">
        <f>'4 Results'!$E$24*C88+'4 Results'!$E$25*D88</f>
        <v>1845.9351650126632</v>
      </c>
      <c r="G88" s="14">
        <f t="shared" si="24"/>
        <v>14.430834987336766</v>
      </c>
      <c r="H88" s="10">
        <f t="shared" si="25"/>
        <v>208.24899843174293</v>
      </c>
      <c r="I88" s="10">
        <f>'4 Results'!$E$24*C88</f>
        <v>313.12334703514961</v>
      </c>
      <c r="J88" s="10">
        <f>'4 Results'!$E$25*D88</f>
        <v>1532.8118179775136</v>
      </c>
      <c r="K88" s="10"/>
      <c r="L88" s="10"/>
      <c r="M88" s="10"/>
      <c r="N88" s="10"/>
      <c r="O88" s="10">
        <f t="shared" si="26"/>
        <v>104074.631236</v>
      </c>
      <c r="P88" s="10">
        <f t="shared" si="27"/>
        <v>6647196.6221399996</v>
      </c>
      <c r="Q88" s="10">
        <f t="shared" si="28"/>
        <v>424553249.99609995</v>
      </c>
      <c r="R88" s="10">
        <f t="shared" si="29"/>
        <v>600165.23379600001</v>
      </c>
      <c r="S88" s="10">
        <f t="shared" si="30"/>
        <v>38332264.716539994</v>
      </c>
      <c r="T88" s="11">
        <f t="shared" si="31"/>
        <v>3460961.6539559998</v>
      </c>
    </row>
    <row r="89" spans="1:20" x14ac:dyDescent="0.2">
      <c r="A89" s="9">
        <v>83</v>
      </c>
      <c r="B89" s="14">
        <v>689</v>
      </c>
      <c r="C89" s="10">
        <f>'3 Data'!D91</f>
        <v>284.09100000000001</v>
      </c>
      <c r="D89" s="10">
        <f>'3 Data'!H91</f>
        <v>20005.851999999999</v>
      </c>
      <c r="E89" s="10">
        <f>'3 Data'!Q91</f>
        <v>1784.0330000000001</v>
      </c>
      <c r="F89" s="10">
        <f>'4 Results'!$E$24*C89+'4 Results'!$E$25*D89</f>
        <v>1764.0038720183677</v>
      </c>
      <c r="G89" s="14">
        <f t="shared" si="24"/>
        <v>20.029127981632428</v>
      </c>
      <c r="H89" s="10">
        <f t="shared" si="25"/>
        <v>401.16596770461109</v>
      </c>
      <c r="I89" s="10">
        <f>'4 Results'!$E$24*C89</f>
        <v>275.74045362628931</v>
      </c>
      <c r="J89" s="10">
        <f>'4 Results'!$E$25*D89</f>
        <v>1488.2634183920784</v>
      </c>
      <c r="K89" s="10"/>
      <c r="L89" s="10"/>
      <c r="M89" s="10"/>
      <c r="N89" s="10"/>
      <c r="O89" s="10">
        <f t="shared" si="26"/>
        <v>80707.696281000011</v>
      </c>
      <c r="P89" s="10">
        <f t="shared" si="27"/>
        <v>5683482.5005320003</v>
      </c>
      <c r="Q89" s="10">
        <f t="shared" si="28"/>
        <v>400234114.24590397</v>
      </c>
      <c r="R89" s="10">
        <f t="shared" si="29"/>
        <v>506827.71900300006</v>
      </c>
      <c r="S89" s="10">
        <f t="shared" si="30"/>
        <v>35691100.161116004</v>
      </c>
      <c r="T89" s="11">
        <f t="shared" si="31"/>
        <v>3182773.7450890006</v>
      </c>
    </row>
    <row r="90" spans="1:20" x14ac:dyDescent="0.2">
      <c r="A90" s="9">
        <v>84</v>
      </c>
      <c r="B90" s="14">
        <v>690</v>
      </c>
      <c r="C90" s="10">
        <f>'3 Data'!D92</f>
        <v>268.08799999999997</v>
      </c>
      <c r="D90" s="10">
        <f>'3 Data'!H92</f>
        <v>19327.899000000001</v>
      </c>
      <c r="E90" s="10">
        <f>'3 Data'!Q92</f>
        <v>1719.9769999999999</v>
      </c>
      <c r="F90" s="10">
        <f>'4 Results'!$E$24*C90+'4 Results'!$E$25*D90</f>
        <v>1698.0373873088965</v>
      </c>
      <c r="G90" s="14">
        <f t="shared" si="24"/>
        <v>21.939612691103321</v>
      </c>
      <c r="H90" s="10">
        <f t="shared" si="25"/>
        <v>481.34660503562191</v>
      </c>
      <c r="I90" s="10">
        <f>'4 Results'!$E$24*C90</f>
        <v>260.2078444293013</v>
      </c>
      <c r="J90" s="10">
        <f>'4 Results'!$E$25*D90</f>
        <v>1437.8295428795952</v>
      </c>
      <c r="K90" s="10"/>
      <c r="L90" s="10"/>
      <c r="M90" s="10"/>
      <c r="N90" s="10"/>
      <c r="O90" s="10">
        <f t="shared" si="26"/>
        <v>71871.175743999978</v>
      </c>
      <c r="P90" s="10">
        <f t="shared" si="27"/>
        <v>5181577.7871119995</v>
      </c>
      <c r="Q90" s="10">
        <f t="shared" si="28"/>
        <v>373567679.75420105</v>
      </c>
      <c r="R90" s="10">
        <f t="shared" si="29"/>
        <v>461105.19397599989</v>
      </c>
      <c r="S90" s="10">
        <f t="shared" si="30"/>
        <v>33243541.738322999</v>
      </c>
      <c r="T90" s="11">
        <f t="shared" si="31"/>
        <v>2958320.8805289995</v>
      </c>
    </row>
    <row r="91" spans="1:20" x14ac:dyDescent="0.2">
      <c r="A91" s="9">
        <v>85</v>
      </c>
      <c r="B91" s="14">
        <v>691</v>
      </c>
      <c r="C91" s="10">
        <f>'3 Data'!D93</f>
        <v>295.84499999999997</v>
      </c>
      <c r="D91" s="10">
        <f>'3 Data'!H93</f>
        <v>18474.048999999999</v>
      </c>
      <c r="E91" s="10">
        <f>'3 Data'!Q93</f>
        <v>1657.134</v>
      </c>
      <c r="F91" s="10">
        <f>'4 Results'!$E$24*C91+'4 Results'!$E$25*D91</f>
        <v>1661.4594001417777</v>
      </c>
      <c r="G91" s="14">
        <f t="shared" si="24"/>
        <v>-4.3254001417776635</v>
      </c>
      <c r="H91" s="10">
        <f t="shared" si="25"/>
        <v>18.709086386490231</v>
      </c>
      <c r="I91" s="10">
        <f>'4 Results'!$E$24*C91</f>
        <v>287.14895756313837</v>
      </c>
      <c r="J91" s="10">
        <f>'4 Results'!$E$25*D91</f>
        <v>1374.3104425786394</v>
      </c>
      <c r="K91" s="10"/>
      <c r="L91" s="10"/>
      <c r="M91" s="10"/>
      <c r="N91" s="10"/>
      <c r="O91" s="10">
        <f t="shared" si="26"/>
        <v>87524.264024999982</v>
      </c>
      <c r="P91" s="10">
        <f t="shared" si="27"/>
        <v>5465455.0264049992</v>
      </c>
      <c r="Q91" s="10">
        <f t="shared" si="28"/>
        <v>341290486.45440096</v>
      </c>
      <c r="R91" s="10">
        <f t="shared" si="29"/>
        <v>490254.80822999997</v>
      </c>
      <c r="S91" s="10">
        <f t="shared" si="30"/>
        <v>30613974.715565998</v>
      </c>
      <c r="T91" s="11">
        <f t="shared" si="31"/>
        <v>2746093.0939560002</v>
      </c>
    </row>
    <row r="92" spans="1:20" x14ac:dyDescent="0.2">
      <c r="A92" s="9">
        <v>86</v>
      </c>
      <c r="B92" s="14">
        <v>692</v>
      </c>
      <c r="C92" s="10">
        <f>'3 Data'!D94</f>
        <v>289.59499999999997</v>
      </c>
      <c r="D92" s="10">
        <f>'3 Data'!H94</f>
        <v>17797.794999999998</v>
      </c>
      <c r="E92" s="10">
        <f>'3 Data'!Q94</f>
        <v>1573.0500000000002</v>
      </c>
      <c r="F92" s="10">
        <f>'4 Results'!$E$24*C92+'4 Results'!$E$25*D92</f>
        <v>1605.0856275861156</v>
      </c>
      <c r="G92" s="14">
        <f t="shared" si="24"/>
        <v>-32.035627586115424</v>
      </c>
      <c r="H92" s="10">
        <f t="shared" si="25"/>
        <v>1026.2814348362797</v>
      </c>
      <c r="I92" s="10">
        <f>'4 Results'!$E$24*C92</f>
        <v>281.08266952457222</v>
      </c>
      <c r="J92" s="10">
        <f>'4 Results'!$E$25*D92</f>
        <v>1324.0029580615433</v>
      </c>
      <c r="K92" s="10"/>
      <c r="L92" s="10"/>
      <c r="M92" s="10"/>
      <c r="N92" s="10"/>
      <c r="O92" s="10">
        <f t="shared" si="26"/>
        <v>83865.264024999982</v>
      </c>
      <c r="P92" s="10">
        <f t="shared" si="27"/>
        <v>5154152.4430249985</v>
      </c>
      <c r="Q92" s="10">
        <f t="shared" si="28"/>
        <v>316761506.86202496</v>
      </c>
      <c r="R92" s="10">
        <f t="shared" si="29"/>
        <v>455547.41475</v>
      </c>
      <c r="S92" s="10">
        <f t="shared" si="30"/>
        <v>27996821.42475</v>
      </c>
      <c r="T92" s="11">
        <f t="shared" si="31"/>
        <v>2474486.3025000007</v>
      </c>
    </row>
    <row r="93" spans="1:20" x14ac:dyDescent="0.2">
      <c r="A93" s="9">
        <v>87</v>
      </c>
      <c r="B93" s="14">
        <v>693</v>
      </c>
      <c r="C93" s="10">
        <f>'3 Data'!D95</f>
        <v>313.601</v>
      </c>
      <c r="D93" s="10">
        <f>'3 Data'!H95</f>
        <v>17378.446</v>
      </c>
      <c r="E93" s="10">
        <f>'3 Data'!Q95</f>
        <v>1512.4670000000001</v>
      </c>
      <c r="F93" s="10">
        <f>'4 Results'!$E$24*C93+'4 Results'!$E$25*D93</f>
        <v>1597.1900364169135</v>
      </c>
      <c r="G93" s="14">
        <f t="shared" si="24"/>
        <v>-84.723036416913374</v>
      </c>
      <c r="H93" s="10">
        <f t="shared" si="25"/>
        <v>7177.9928997016295</v>
      </c>
      <c r="I93" s="10">
        <f>'4 Results'!$E$24*C93</f>
        <v>304.38303922918345</v>
      </c>
      <c r="J93" s="10">
        <f>'4 Results'!$E$25*D93</f>
        <v>1292.8069971877301</v>
      </c>
      <c r="K93" s="10"/>
      <c r="L93" s="10"/>
      <c r="M93" s="10"/>
      <c r="N93" s="10"/>
      <c r="O93" s="10">
        <f t="shared" si="26"/>
        <v>98345.587201000002</v>
      </c>
      <c r="P93" s="10">
        <f t="shared" si="27"/>
        <v>5449898.0440459996</v>
      </c>
      <c r="Q93" s="10">
        <f t="shared" si="28"/>
        <v>302010385.37491602</v>
      </c>
      <c r="R93" s="10">
        <f t="shared" si="29"/>
        <v>474311.16366700002</v>
      </c>
      <c r="S93" s="10">
        <f t="shared" si="30"/>
        <v>26284326.086282</v>
      </c>
      <c r="T93" s="11">
        <f t="shared" si="31"/>
        <v>2287556.4260890004</v>
      </c>
    </row>
    <row r="94" spans="1:20" x14ac:dyDescent="0.2">
      <c r="A94" s="9">
        <v>88</v>
      </c>
      <c r="B94" s="14">
        <v>694</v>
      </c>
      <c r="C94" s="10">
        <f>'3 Data'!D96</f>
        <v>231.82199999999995</v>
      </c>
      <c r="D94" s="10">
        <f>'3 Data'!H96</f>
        <v>16739.417999999998</v>
      </c>
      <c r="E94" s="10">
        <f>'3 Data'!Q96</f>
        <v>1523.5</v>
      </c>
      <c r="F94" s="10">
        <f>'4 Results'!$E$24*C94+'4 Results'!$E$25*D94</f>
        <v>1470.2766511839827</v>
      </c>
      <c r="G94" s="14">
        <f t="shared" si="24"/>
        <v>53.223348816017278</v>
      </c>
      <c r="H94" s="10">
        <f t="shared" si="25"/>
        <v>2832.7248591914476</v>
      </c>
      <c r="I94" s="10">
        <f>'4 Results'!$E$24*C94</f>
        <v>225.00784410823863</v>
      </c>
      <c r="J94" s="10">
        <f>'4 Results'!$E$25*D94</f>
        <v>1245.268807075744</v>
      </c>
      <c r="K94" s="10"/>
      <c r="L94" s="10"/>
      <c r="M94" s="10"/>
      <c r="N94" s="10"/>
      <c r="O94" s="10">
        <f t="shared" si="26"/>
        <v>53741.439683999975</v>
      </c>
      <c r="P94" s="10">
        <f t="shared" si="27"/>
        <v>3880565.3595959987</v>
      </c>
      <c r="Q94" s="10">
        <f t="shared" si="28"/>
        <v>280208114.97872394</v>
      </c>
      <c r="R94" s="10">
        <f t="shared" si="29"/>
        <v>353180.81699999992</v>
      </c>
      <c r="S94" s="10">
        <f t="shared" si="30"/>
        <v>25502503.322999995</v>
      </c>
      <c r="T94" s="11">
        <f t="shared" si="31"/>
        <v>2321052.25</v>
      </c>
    </row>
    <row r="95" spans="1:20" x14ac:dyDescent="0.2">
      <c r="A95" s="9">
        <v>89</v>
      </c>
      <c r="B95" s="14">
        <v>695</v>
      </c>
      <c r="C95" s="10">
        <f>'3 Data'!D97</f>
        <v>303.09799999999996</v>
      </c>
      <c r="D95" s="10">
        <f>'3 Data'!H97</f>
        <v>16060.144999999999</v>
      </c>
      <c r="E95" s="10">
        <f>'3 Data'!Q97</f>
        <v>1479.693</v>
      </c>
      <c r="F95" s="10">
        <f>'4 Results'!$E$24*C95+'4 Results'!$E$25*D95</f>
        <v>1488.9254984161212</v>
      </c>
      <c r="G95" s="14">
        <f t="shared" si="24"/>
        <v>-9.2324984161211887</v>
      </c>
      <c r="H95" s="10">
        <f t="shared" si="25"/>
        <v>85.239027003680263</v>
      </c>
      <c r="I95" s="10">
        <f>'4 Results'!$E$24*C95</f>
        <v>294.18876350613368</v>
      </c>
      <c r="J95" s="10">
        <f>'4 Results'!$E$25*D95</f>
        <v>1194.7367349099875</v>
      </c>
      <c r="K95" s="10"/>
      <c r="L95" s="10"/>
      <c r="M95" s="10"/>
      <c r="N95" s="10"/>
      <c r="O95" s="10">
        <f t="shared" si="26"/>
        <v>91868.397603999969</v>
      </c>
      <c r="P95" s="10">
        <f t="shared" si="27"/>
        <v>4867797.8292099992</v>
      </c>
      <c r="Q95" s="10">
        <f t="shared" si="28"/>
        <v>257928257.42102495</v>
      </c>
      <c r="R95" s="10">
        <f t="shared" si="29"/>
        <v>448491.98891399993</v>
      </c>
      <c r="S95" s="10">
        <f t="shared" si="30"/>
        <v>23764084.135484997</v>
      </c>
      <c r="T95" s="11">
        <f t="shared" si="31"/>
        <v>2189491.3742490001</v>
      </c>
    </row>
    <row r="96" spans="1:20" x14ac:dyDescent="0.2">
      <c r="A96" s="9">
        <v>90</v>
      </c>
      <c r="B96" s="14">
        <v>696</v>
      </c>
      <c r="C96" s="10">
        <f>'3 Data'!D98</f>
        <v>233.57400000000001</v>
      </c>
      <c r="D96" s="10">
        <f>'3 Data'!H98</f>
        <v>15417.664999999999</v>
      </c>
      <c r="E96" s="10">
        <f>'3 Data'!Q98</f>
        <v>1404.1290000000001</v>
      </c>
      <c r="F96" s="10">
        <f>'4 Results'!$E$24*C96+'4 Results'!$E$25*D96</f>
        <v>1373.6500916426214</v>
      </c>
      <c r="G96" s="14">
        <f t="shared" si="24"/>
        <v>30.478908357378714</v>
      </c>
      <c r="H96" s="10">
        <f t="shared" si="25"/>
        <v>928.96385465749006</v>
      </c>
      <c r="I96" s="10">
        <f>'4 Results'!$E$24*C96</f>
        <v>226.70834597120958</v>
      </c>
      <c r="J96" s="10">
        <f>'4 Results'!$E$25*D96</f>
        <v>1146.9417456714118</v>
      </c>
      <c r="K96" s="10"/>
      <c r="L96" s="10"/>
      <c r="M96" s="10"/>
      <c r="N96" s="10"/>
      <c r="O96" s="10">
        <f t="shared" si="26"/>
        <v>54556.813476000003</v>
      </c>
      <c r="P96" s="10">
        <f t="shared" si="27"/>
        <v>3601165.6847100002</v>
      </c>
      <c r="Q96" s="10">
        <f t="shared" si="28"/>
        <v>237704394.05222496</v>
      </c>
      <c r="R96" s="10">
        <f t="shared" si="29"/>
        <v>327968.02704600006</v>
      </c>
      <c r="S96" s="10">
        <f t="shared" si="30"/>
        <v>21648390.538784999</v>
      </c>
      <c r="T96" s="11">
        <f t="shared" si="31"/>
        <v>1971578.2486410004</v>
      </c>
    </row>
    <row r="97" spans="1:20" x14ac:dyDescent="0.2">
      <c r="A97" s="9">
        <v>91</v>
      </c>
      <c r="B97" s="14">
        <v>697</v>
      </c>
      <c r="C97" s="10">
        <f>'3 Data'!D99</f>
        <v>256.58299999999997</v>
      </c>
      <c r="D97" s="10">
        <f>'3 Data'!H99</f>
        <v>14755.055</v>
      </c>
      <c r="E97" s="10">
        <f>'3 Data'!Q99</f>
        <v>1334.808</v>
      </c>
      <c r="F97" s="10">
        <f>'4 Results'!$E$24*C97+'4 Results'!$E$25*D97</f>
        <v>1346.6902788783293</v>
      </c>
      <c r="G97" s="14">
        <f t="shared" si="24"/>
        <v>-11.882278878329316</v>
      </c>
      <c r="H97" s="10">
        <f t="shared" si="25"/>
        <v>141.18855134239101</v>
      </c>
      <c r="I97" s="10">
        <f>'4 Results'!$E$24*C97</f>
        <v>249.04102140790866</v>
      </c>
      <c r="J97" s="10">
        <f>'4 Results'!$E$25*D97</f>
        <v>1097.6492574704207</v>
      </c>
      <c r="K97" s="10"/>
      <c r="L97" s="10"/>
      <c r="M97" s="10"/>
      <c r="N97" s="10"/>
      <c r="O97" s="10">
        <f t="shared" si="26"/>
        <v>65834.83588899998</v>
      </c>
      <c r="P97" s="10">
        <f t="shared" si="27"/>
        <v>3785896.2770649996</v>
      </c>
      <c r="Q97" s="10">
        <f t="shared" si="28"/>
        <v>217711648.05302501</v>
      </c>
      <c r="R97" s="10">
        <f t="shared" si="29"/>
        <v>342489.04106399993</v>
      </c>
      <c r="S97" s="10">
        <f t="shared" si="30"/>
        <v>19695165.454440001</v>
      </c>
      <c r="T97" s="11">
        <f t="shared" si="31"/>
        <v>1781712.396864</v>
      </c>
    </row>
    <row r="98" spans="1:20" x14ac:dyDescent="0.2">
      <c r="A98" s="9">
        <v>92</v>
      </c>
      <c r="B98" s="14">
        <v>698</v>
      </c>
      <c r="C98" s="10">
        <f>'3 Data'!D100</f>
        <v>238.57499999999999</v>
      </c>
      <c r="D98" s="10">
        <f>'3 Data'!H100</f>
        <v>14079.815000000001</v>
      </c>
      <c r="E98" s="10">
        <f>'3 Data'!Q100</f>
        <v>1238.72</v>
      </c>
      <c r="F98" s="10">
        <f>'4 Results'!$E$24*C98+'4 Results'!$E$25*D98</f>
        <v>1278.9795528451239</v>
      </c>
      <c r="G98" s="14">
        <f t="shared" si="24"/>
        <v>-40.259552845123835</v>
      </c>
      <c r="H98" s="10">
        <f t="shared" si="25"/>
        <v>1620.8315952893188</v>
      </c>
      <c r="I98" s="10">
        <f>'4 Results'!$E$24*C98</f>
        <v>231.56234700814866</v>
      </c>
      <c r="J98" s="10">
        <f>'4 Results'!$E$25*D98</f>
        <v>1047.4172058369752</v>
      </c>
      <c r="K98" s="10"/>
      <c r="L98" s="10"/>
      <c r="M98" s="10"/>
      <c r="N98" s="10"/>
      <c r="O98" s="10">
        <f t="shared" si="26"/>
        <v>56918.030624999992</v>
      </c>
      <c r="P98" s="10">
        <f t="shared" si="27"/>
        <v>3359091.8636249998</v>
      </c>
      <c r="Q98" s="10">
        <f t="shared" si="28"/>
        <v>198241190.43422502</v>
      </c>
      <c r="R98" s="10">
        <f t="shared" si="29"/>
        <v>295527.62400000001</v>
      </c>
      <c r="S98" s="10">
        <f t="shared" si="30"/>
        <v>17440948.436799999</v>
      </c>
      <c r="T98" s="11">
        <f t="shared" si="31"/>
        <v>1534427.2384000001</v>
      </c>
    </row>
    <row r="99" spans="1:20" x14ac:dyDescent="0.2">
      <c r="A99" s="9">
        <v>93</v>
      </c>
      <c r="B99" s="14">
        <v>699</v>
      </c>
      <c r="C99" s="10">
        <f>'3 Data'!D101</f>
        <v>190.55899999999997</v>
      </c>
      <c r="D99" s="10">
        <f>'3 Data'!H101</f>
        <v>13325.028</v>
      </c>
      <c r="E99" s="10">
        <f>'3 Data'!Q101</f>
        <v>1194.6869999999999</v>
      </c>
      <c r="F99" s="10">
        <f>'4 Results'!$E$24*C99+'4 Results'!$E$25*D99</f>
        <v>1176.2252663645374</v>
      </c>
      <c r="G99" s="14">
        <f t="shared" si="24"/>
        <v>18.461733635462451</v>
      </c>
      <c r="H99" s="10">
        <f t="shared" si="25"/>
        <v>340.83560882676562</v>
      </c>
      <c r="I99" s="10">
        <f>'4 Results'!$E$24*C99</f>
        <v>184.95772517458158</v>
      </c>
      <c r="J99" s="10">
        <f>'4 Results'!$E$25*D99</f>
        <v>991.26754118995586</v>
      </c>
      <c r="K99" s="10"/>
      <c r="L99" s="10"/>
      <c r="M99" s="10"/>
      <c r="N99" s="10"/>
      <c r="O99" s="10">
        <f t="shared" si="26"/>
        <v>36312.732480999992</v>
      </c>
      <c r="P99" s="10">
        <f t="shared" si="27"/>
        <v>2539204.0106519996</v>
      </c>
      <c r="Q99" s="10">
        <f t="shared" si="28"/>
        <v>177556371.200784</v>
      </c>
      <c r="R99" s="10">
        <f t="shared" si="29"/>
        <v>227658.36003299995</v>
      </c>
      <c r="S99" s="10">
        <f t="shared" si="30"/>
        <v>15919237.726235999</v>
      </c>
      <c r="T99" s="11">
        <f t="shared" si="31"/>
        <v>1427277.0279689997</v>
      </c>
    </row>
    <row r="100" spans="1:20" x14ac:dyDescent="0.2">
      <c r="A100" s="9">
        <v>94</v>
      </c>
      <c r="B100" s="14">
        <v>700</v>
      </c>
      <c r="C100" s="10">
        <f>'3 Data'!D102</f>
        <v>236.32200000000006</v>
      </c>
      <c r="D100" s="10">
        <f>'3 Data'!H102</f>
        <v>12886.521999999999</v>
      </c>
      <c r="E100" s="10">
        <f>'3 Data'!Q102</f>
        <v>1179.404</v>
      </c>
      <c r="F100" s="10">
        <f>'4 Results'!$E$24*C100+'4 Results'!$E$25*D100</f>
        <v>1188.0220356858206</v>
      </c>
      <c r="G100" s="14">
        <f t="shared" si="24"/>
        <v>-8.6180356858205869</v>
      </c>
      <c r="H100" s="10">
        <f t="shared" si="25"/>
        <v>74.270539082077107</v>
      </c>
      <c r="I100" s="10">
        <f>'4 Results'!$E$24*C100</f>
        <v>229.37557149600642</v>
      </c>
      <c r="J100" s="10">
        <f>'4 Results'!$E$25*D100</f>
        <v>958.6464641898142</v>
      </c>
      <c r="K100" s="10"/>
      <c r="L100" s="10"/>
      <c r="M100" s="10"/>
      <c r="N100" s="10"/>
      <c r="O100" s="10">
        <f t="shared" si="26"/>
        <v>55848.087684000027</v>
      </c>
      <c r="P100" s="10">
        <f t="shared" si="27"/>
        <v>3045368.6520840004</v>
      </c>
      <c r="Q100" s="10">
        <f t="shared" si="28"/>
        <v>166062449.25648397</v>
      </c>
      <c r="R100" s="10">
        <f t="shared" si="29"/>
        <v>278719.11208800005</v>
      </c>
      <c r="S100" s="10">
        <f t="shared" si="30"/>
        <v>15198415.592887999</v>
      </c>
      <c r="T100" s="11">
        <f t="shared" si="31"/>
        <v>1390993.7952159999</v>
      </c>
    </row>
    <row r="101" spans="1:20" x14ac:dyDescent="0.2">
      <c r="A101" s="9"/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1"/>
    </row>
    <row r="102" spans="1:20" x14ac:dyDescent="0.2">
      <c r="A102" s="15" t="s">
        <v>33</v>
      </c>
      <c r="B102" s="16"/>
      <c r="C102" s="16"/>
      <c r="D102" s="16"/>
      <c r="E102" s="17">
        <f>SUM(E5:E100)</f>
        <v>587581.73299999989</v>
      </c>
      <c r="F102" s="16"/>
      <c r="G102" s="17">
        <f>SUM(G5:G100)</f>
        <v>181.82834768407952</v>
      </c>
      <c r="H102" s="16">
        <f>SUM(H5:H100)</f>
        <v>262760.41259356617</v>
      </c>
      <c r="I102" s="16"/>
      <c r="J102" s="16"/>
      <c r="K102" s="16"/>
      <c r="L102" s="16"/>
      <c r="M102" s="16" t="s">
        <v>0</v>
      </c>
      <c r="N102" s="16"/>
      <c r="O102" s="16">
        <f t="shared" ref="O102:T102" si="32">SUM(O5:O100)</f>
        <v>40503826.621674016</v>
      </c>
      <c r="P102" s="16">
        <f t="shared" si="32"/>
        <v>5434080294.8052235</v>
      </c>
      <c r="Q102" s="16">
        <f t="shared" si="32"/>
        <v>765134734778.65137</v>
      </c>
      <c r="R102" s="16">
        <f t="shared" si="32"/>
        <v>443562123.18320489</v>
      </c>
      <c r="S102" s="16">
        <f t="shared" si="32"/>
        <v>62193798572.246552</v>
      </c>
      <c r="T102" s="18">
        <f t="shared" si="32"/>
        <v>5057470852.3278599</v>
      </c>
    </row>
    <row r="103" spans="1:20" x14ac:dyDescent="0.2">
      <c r="A103" s="9"/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1"/>
    </row>
    <row r="104" spans="1:20" ht="13.5" thickBot="1" x14ac:dyDescent="0.25">
      <c r="A104" s="19"/>
      <c r="B104" s="20"/>
      <c r="C104" s="20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2"/>
    </row>
  </sheetData>
  <phoneticPr fontId="5" type="noConversion"/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0 Instructions</vt:lpstr>
      <vt:lpstr>1 Raw data</vt:lpstr>
      <vt:lpstr>2 Minus PBS</vt:lpstr>
      <vt:lpstr>3 Data</vt:lpstr>
      <vt:lpstr>4 Results</vt:lpstr>
      <vt:lpstr>5 Summary</vt:lpstr>
      <vt:lpstr>Exc 538</vt:lpstr>
      <vt:lpstr>Exc 590</vt:lpstr>
    </vt:vector>
  </TitlesOfParts>
  <Company>University of Amsterdam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dr. T.W.J. Gadella; Nils Meiresonne</dc:creator>
  <cp:lastModifiedBy>Nils Meiresonne</cp:lastModifiedBy>
  <cp:lastPrinted>2013-03-25T11:28:26Z</cp:lastPrinted>
  <dcterms:created xsi:type="dcterms:W3CDTF">2008-01-27T21:09:45Z</dcterms:created>
  <dcterms:modified xsi:type="dcterms:W3CDTF">2017-11-09T12:40:52Z</dcterms:modified>
</cp:coreProperties>
</file>